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95" windowHeight="5190" activeTab="0"/>
  </bookViews>
  <sheets>
    <sheet name="5.LV" sheetId="1" r:id="rId1"/>
  </sheets>
  <definedNames>
    <definedName name="_xlnm._FilterDatabase" localSheetId="0" hidden="1">'5.LV'!$A$3:$S$51</definedName>
    <definedName name="_xlnm.Print_Area" localSheetId="0">'5.LV'!$A$1:$S$51</definedName>
  </definedNames>
  <calcPr fullCalcOnLoad="1"/>
</workbook>
</file>

<file path=xl/sharedStrings.xml><?xml version="1.0" encoding="utf-8"?>
<sst xmlns="http://schemas.openxmlformats.org/spreadsheetml/2006/main" count="307" uniqueCount="227">
  <si>
    <t>LV-08-12</t>
  </si>
  <si>
    <t>LV-04-11</t>
  </si>
  <si>
    <t>LV-19-12</t>
  </si>
  <si>
    <t>LV-27-12</t>
  </si>
  <si>
    <t>LV-13-12</t>
  </si>
  <si>
    <t xml:space="preserve"> </t>
  </si>
  <si>
    <t>LV-01-11</t>
  </si>
  <si>
    <t>LV-03-11</t>
  </si>
  <si>
    <t>LV-22-12</t>
  </si>
  <si>
    <t>LV-20-12</t>
  </si>
  <si>
    <t>LV-21-12</t>
  </si>
  <si>
    <t>LV-28-12</t>
  </si>
  <si>
    <t>LV-23-12</t>
  </si>
  <si>
    <t>LV-30-12</t>
  </si>
  <si>
    <t>LV-26-12</t>
  </si>
  <si>
    <t>LV-06-11</t>
  </si>
  <si>
    <t>LV-07-11</t>
  </si>
  <si>
    <t>LV-09-12</t>
  </si>
  <si>
    <t>LV-12-12</t>
  </si>
  <si>
    <t>LV-18-12</t>
  </si>
  <si>
    <t>LV-05-11</t>
  </si>
  <si>
    <t>LV-34-12</t>
  </si>
  <si>
    <t>LV-10-12</t>
  </si>
  <si>
    <t>LV-33-12</t>
  </si>
  <si>
    <t>LV-11-12</t>
  </si>
  <si>
    <t>LV-29-12</t>
  </si>
  <si>
    <t>LV-25-12</t>
  </si>
  <si>
    <t>LV-24-12</t>
  </si>
  <si>
    <t>LV-38-12</t>
  </si>
  <si>
    <t>ОБ., 11.10.2012:
1. МПП буде затверджено з умовами: 2-ий транш буде надано за умови виконання всіх інших робіт, передбачених ПКД, та що не увійшли у МПП; 3-ій транш буде надано за умови відповідного інженерного дообладнання закладу та укомплектування необхідними меблями
2. "Матрицю" назвіть "Розширеним календарний планом", зробіть її додатком до ФМР. Протокол ФМР має бути змістовний, зокрема має бути обговорено умови затвердження даного МПП
3. Додати фото-підтвердження виконаних обсягів (котельня, демонтажні роботи по перекриттю та підлозі), фото супроводити підписами
4. На кресленнях вхідні двері - броньовані, у Відомості - м/пл. Таких дверей троє. Які з них "наші"? (одні)
5. Міжкімнатні двері: скільки "наших"? Які з них?
6. Утеплення дерев’яної підлоги пінопластом. Надати рекомендовану технологію від ВИРОБНИКА (запропонована на кресленні викликає сумнів). У Відомості утеплення деревяних підлог відсутнє) (див. лист М.Коломійця зокрема)
7. Наведіть вузол кріплення балок перекриття та покажіть, що саме демонтується/здемонтоване
ОБ., 15.11.2012:
МПП прийнято</t>
  </si>
  <si>
    <t>МП "Стир", інвестекспертиза</t>
  </si>
  <si>
    <t>LV-35-12</t>
  </si>
  <si>
    <t>LV-02-11</t>
  </si>
  <si>
    <t>LV-32-12</t>
  </si>
  <si>
    <t>LV-31-12</t>
  </si>
  <si>
    <t>LV-16-12</t>
  </si>
  <si>
    <t>LV-15-12</t>
  </si>
  <si>
    <t>LV-14-12</t>
  </si>
  <si>
    <t>LV-17-12</t>
  </si>
  <si>
    <t>LV-36-12</t>
  </si>
  <si>
    <t>LV-42-13</t>
  </si>
  <si>
    <t>LV-44-13</t>
  </si>
  <si>
    <t>LV-45-13</t>
  </si>
  <si>
    <t>LV-47-13</t>
  </si>
  <si>
    <t>LV-41-13</t>
  </si>
  <si>
    <t>LV-43-13</t>
  </si>
  <si>
    <t>LV-46-13</t>
  </si>
  <si>
    <t>LV-37-12</t>
  </si>
  <si>
    <t>LV-39-12</t>
  </si>
  <si>
    <t>LV-40-13</t>
  </si>
  <si>
    <t>Starosambirskyi</t>
  </si>
  <si>
    <t>Sambirskyi</t>
  </si>
  <si>
    <t>Skolivskyi</t>
  </si>
  <si>
    <t>Turkivskyi</t>
  </si>
  <si>
    <t>Zhovkivskyi</t>
  </si>
  <si>
    <t>Brodivskyi</t>
  </si>
  <si>
    <t>Peremyshlianskyi</t>
  </si>
  <si>
    <t>Buskyi</t>
  </si>
  <si>
    <t>Drohobytskyi</t>
  </si>
  <si>
    <t>Radekhivskyi</t>
  </si>
  <si>
    <t>Sokalskyi</t>
  </si>
  <si>
    <t>Nove Misto</t>
  </si>
  <si>
    <t>Holovetsko</t>
  </si>
  <si>
    <t>Piatnytsia</t>
  </si>
  <si>
    <t>Dnistryk</t>
  </si>
  <si>
    <t>Sosnivka</t>
  </si>
  <si>
    <t>Kornalovychi</t>
  </si>
  <si>
    <t>Dubliany</t>
  </si>
  <si>
    <t>Sadkovychi</t>
  </si>
  <si>
    <t>Luky</t>
  </si>
  <si>
    <t>Pidhaichyky</t>
  </si>
  <si>
    <t>Nyzhnie Synievydne</t>
  </si>
  <si>
    <t>Krushelnytsia</t>
  </si>
  <si>
    <t>Tukholka</t>
  </si>
  <si>
    <t>Korchyn</t>
  </si>
  <si>
    <t>Vovche</t>
  </si>
  <si>
    <t>Verkhnia Yablynka</t>
  </si>
  <si>
    <t>Komarnyky</t>
  </si>
  <si>
    <t>Verkhnie</t>
  </si>
  <si>
    <t>Rava-Ruska</t>
  </si>
  <si>
    <t>Kamiana Hora</t>
  </si>
  <si>
    <t>Vidniv</t>
  </si>
  <si>
    <t>Kupychvolia</t>
  </si>
  <si>
    <t>Zibolky</t>
  </si>
  <si>
    <t>Ponykovytsia</t>
  </si>
  <si>
    <t>Pidkamin</t>
  </si>
  <si>
    <t>Koniushkiv</t>
  </si>
  <si>
    <t>Lukashi</t>
  </si>
  <si>
    <t>Boratyn</t>
  </si>
  <si>
    <t>Romaniv</t>
  </si>
  <si>
    <t>Bibrka</t>
  </si>
  <si>
    <t>Sukhodil</t>
  </si>
  <si>
    <t>Turia</t>
  </si>
  <si>
    <t>Polonychi</t>
  </si>
  <si>
    <t>Novyi Myliatyn</t>
  </si>
  <si>
    <t>Utishkiv</t>
  </si>
  <si>
    <t>Zavodske</t>
  </si>
  <si>
    <t>Popeli</t>
  </si>
  <si>
    <t>Rykhtychi</t>
  </si>
  <si>
    <t>Sniatynka</t>
  </si>
  <si>
    <t>Medynychi</t>
  </si>
  <si>
    <t>Byshiv</t>
  </si>
  <si>
    <t>Sushno</t>
  </si>
  <si>
    <t>Volsvyn</t>
  </si>
  <si>
    <t>Hlukhiv</t>
  </si>
  <si>
    <t>Variazh</t>
  </si>
  <si>
    <t>Horyzont</t>
  </si>
  <si>
    <t>Energy saving</t>
  </si>
  <si>
    <t>Health</t>
  </si>
  <si>
    <t>Water supply</t>
  </si>
  <si>
    <t>Environment</t>
  </si>
  <si>
    <t>Ahentsiya Rehionalnoho Rozvytku Holovetskoi Silskoi Rady</t>
  </si>
  <si>
    <t>Ahentsiya Rozvytku Ternavskoi Silskoi Rady</t>
  </si>
  <si>
    <t>Ahentsiya Rozvytku Ripianskoi Silskoi Rady</t>
  </si>
  <si>
    <t>Ahentsiya Rozvytku Velykosilskoi Silskoi Rady</t>
  </si>
  <si>
    <t>Ahentsiya Rozvytku Kornalovytskoi Silskoi Rady</t>
  </si>
  <si>
    <t>Ahentsiya Rozvytku Dublianskoi Selyshchnoi Rady</t>
  </si>
  <si>
    <t>Ahentsiya Rozvytku Sadkovetskoi Silskoi Rady</t>
  </si>
  <si>
    <t>Ahentsiya Rozvytku Lukivskoi Silskoi Rady"</t>
  </si>
  <si>
    <t>Yedyna Hromada s.Pidhaichyky</t>
  </si>
  <si>
    <t>Krok V Maibutnie</t>
  </si>
  <si>
    <t>Shkola Samovriaduvannia</t>
  </si>
  <si>
    <t>Krok Do Uspikhu</t>
  </si>
  <si>
    <t>Ahentsiy Rozvytku Sela Korchyn</t>
  </si>
  <si>
    <t>Ahentsiya Mistsevoho Rozvytku Sela Vovche</t>
  </si>
  <si>
    <t>Ahentsiya Mistsevoho Rozvytku Sela Verkhnia Yablynka</t>
  </si>
  <si>
    <t>Rykiv</t>
  </si>
  <si>
    <t>Ahentsiya Mistsevoho Rozvytku Sela Rykiv</t>
  </si>
  <si>
    <t>Ahentsiya Mistsevoho Rozvytku Sela Komarnyky</t>
  </si>
  <si>
    <t>Ahentsiya Mistsevoho Rozvytku Sela Verkhnie VerkhnienskoiSilskoi Rady</t>
  </si>
  <si>
    <t>Ukrainski Perspektyvy Mista Rava-Ruska</t>
  </si>
  <si>
    <t>Ahentsiya Rozvytku Sela Kamiana Hora</t>
  </si>
  <si>
    <t>Ahentsiya Rozvytku Nadychivskoi Silskoi Rady</t>
  </si>
  <si>
    <t>ГО "Ahentsiya Mistsevoho Rozvytku Sela Kupychvolia"</t>
  </si>
  <si>
    <t>Novyi Obriy</t>
  </si>
  <si>
    <t xml:space="preserve">Postup Ponykovytskoi Silskoi Rady </t>
  </si>
  <si>
    <t>Tsentr Hromadskykh Initsiatyv Pidkamenia</t>
  </si>
  <si>
    <t>Dytiachyi Svit</t>
  </si>
  <si>
    <t>Ahentsiya Rozvytku Nakvashanskoi Silskoi Rady</t>
  </si>
  <si>
    <t>Добробут Ponykvianskoi Silskoi Rady</t>
  </si>
  <si>
    <t>Ahentsiya Rehionalnoho Rozvytku "Kamula"</t>
  </si>
  <si>
    <t>Peremyshlianska Raionna Hromadska Orhanizatsiya "Poklyk"</t>
  </si>
  <si>
    <t>Ahentsiya Rehionalnoho Rozvytku "Sukhodilka"</t>
  </si>
  <si>
    <t>Blahodiynyi Fond Pidtrymky Ta Rozvytku Hromady s.Turia</t>
  </si>
  <si>
    <t>Blahodiynyi Fond "Perspektyva Plius"</t>
  </si>
  <si>
    <t>Silskyi Komitet "Perspektyva" Pidtrymky Ta Rozvytku Hromady Muliatynskoi Silskoi Rady</t>
  </si>
  <si>
    <t>Blahodiynyi Fond Rozvytku Sela Utishkiv</t>
  </si>
  <si>
    <t>Blahodiynyi Fond Pidtrymky Ta Rozvytku Hromady s.Zavodske</t>
  </si>
  <si>
    <t>Ahentsiya Rozvytku громади Sela Popeli</t>
  </si>
  <si>
    <t>Розвиток Sela Rykhtychi</t>
  </si>
  <si>
    <t>"Mriya" Sela Sniatynka</t>
  </si>
  <si>
    <t>Ahentsiya Rozvytku smt Medynychi</t>
  </si>
  <si>
    <t>Ahentsiya Rozvytku Byshivskoi Silskoi Rady</t>
  </si>
  <si>
    <t>Ahentsiya Rozvytku Korchynskoi Silskoi Rady</t>
  </si>
  <si>
    <t>Ahentsiya Rozvytku Sushnivskoi Silskoi Rady</t>
  </si>
  <si>
    <t>Tsentr Rozvytku Ta Zakhystu Prav Zhyteliv Terytorialnykh Hromad "Svitanok"</t>
  </si>
  <si>
    <t>Yednist - Sela Hlukhiv</t>
  </si>
  <si>
    <t>"Promin" sal Variazh, Lubnivka, Rusyn, Leshkiv</t>
  </si>
  <si>
    <t>Reconstruction of street lighting in Nove Misto village with use of energy saving measures</t>
  </si>
  <si>
    <t>Reconstruction of street lighting in Holovetsko village with use of energy saving measures</t>
  </si>
  <si>
    <t>Major repair in local health post of Piatnytsia village</t>
  </si>
  <si>
    <t>Energy saving in school of Dnistryk village</t>
  </si>
  <si>
    <t>Major repair in local health post of Sosnivka village</t>
  </si>
  <si>
    <t>Energy saving in school of Kornalovychi village (reconstruction)</t>
  </si>
  <si>
    <t>Energy saving (reconstruction) in kindergarten of  Dubliany village</t>
  </si>
  <si>
    <t xml:space="preserve">Energy saving in school of Sadkovychi village (reconstruction) </t>
  </si>
  <si>
    <t xml:space="preserve">Energy saving in kindergarten of Luky village (replacement of windows ) </t>
  </si>
  <si>
    <t xml:space="preserve">Energy saving in school of Pidhaichyky village (replacement of windows ) </t>
  </si>
  <si>
    <t xml:space="preserve">Energy saving in school of Nyzhnie Synievydne village (Major repair) </t>
  </si>
  <si>
    <t xml:space="preserve">Energy saving in school of Krushelnytsia village (Major repair) </t>
  </si>
  <si>
    <t xml:space="preserve">Energy saving in school-kindergarten of Tukholka village (Major repair) </t>
  </si>
  <si>
    <t>Energy saving in kindergarten of Korchyn village (Major repair)</t>
  </si>
  <si>
    <t xml:space="preserve">Energy saving in school of Vovche village (Major repair) </t>
  </si>
  <si>
    <t>Energy saving in school of Verkhnia Yablynka village (Major repair - replacement of windows )</t>
  </si>
  <si>
    <t xml:space="preserve">Energy saving in school of Rykiv village (replacement of windows  and doors) </t>
  </si>
  <si>
    <t>Energy saving in school of Komarnyky village (Major repair - replacement of windows )</t>
  </si>
  <si>
    <t>Energy saving in school of Verkhnie village (Major repair - replacement of windows )</t>
  </si>
  <si>
    <t>Energy saving in kindergarten №1 Rava-Ruska city (Major repair - replacement of windows  and doors)</t>
  </si>
  <si>
    <t>Energy saving in kindergarten of Vidniv village (Major repair)</t>
  </si>
  <si>
    <t>Reconstruction of street lighting in Kupychvolia village with use of energy saving measures</t>
  </si>
  <si>
    <t>Energy saving in kindergarten of Zibolky village (Major repair)</t>
  </si>
  <si>
    <t>Energy saving in school of Ponykovytsia village (replacement of windows )</t>
  </si>
  <si>
    <t>Energy saving in kindergarten Pidkamin village (Major repair replacement of windows  and doors)</t>
  </si>
  <si>
    <t>Energy saving in kindergarten Koniushkiv village (Major repair: replacement of roof)</t>
  </si>
  <si>
    <t>reconstruction of water supply in Boratyn village</t>
  </si>
  <si>
    <t>Energy saving in school of Romaniv village (Major repair - replacement of windows  and doors)</t>
  </si>
  <si>
    <t>Energy saving in kindergarten "Sonechko" of Bibrka village (replacement of windows )</t>
  </si>
  <si>
    <t xml:space="preserve">Energy saving in school of Sukhodil village (Major repair: replacement of windows  and doors) </t>
  </si>
  <si>
    <t xml:space="preserve">Energy saving in school of Turia village (Major repair) </t>
  </si>
  <si>
    <t>Energy saving in school of Polonychi village (Major repair)</t>
  </si>
  <si>
    <t>Energy saving in school of Novyi Myliatyn village (Major repair)</t>
  </si>
  <si>
    <t>Energy saving in school of Utishkiv village (Major repair)</t>
  </si>
  <si>
    <t xml:space="preserve"> reconstruction of water supply system in Zavodske village</t>
  </si>
  <si>
    <t xml:space="preserve">Energy saving in kindergarten of Popeli village (Major repair: replacement of windows ) </t>
  </si>
  <si>
    <t xml:space="preserve">Energy saving in school of Rykhtychi village (Major repair: replacement of windows ) </t>
  </si>
  <si>
    <t xml:space="preserve">Energy saving in kindergarten of Sniatynka village (Major repair: replacement of windows  and doors) </t>
  </si>
  <si>
    <t>Improvement of environment in Medynychi village (procurement and installation of containers for TPV)</t>
  </si>
  <si>
    <t xml:space="preserve">Energy saving in school of Byshiv village (replacement of windows ) </t>
  </si>
  <si>
    <t xml:space="preserve">Energy saving in school of Korchyn village (replacement of windows ) </t>
  </si>
  <si>
    <t>Energy saving in school of Sushno village ( replacement of windows  and doors)</t>
  </si>
  <si>
    <t xml:space="preserve">Energy saving in school of Volsvyn village (Major repair: replacement of windows  and doors) </t>
  </si>
  <si>
    <t>Major repair of local health post in Hlukhiv village</t>
  </si>
  <si>
    <t xml:space="preserve">S.N.
</t>
  </si>
  <si>
    <t>Rayon</t>
  </si>
  <si>
    <t>Village/City</t>
  </si>
  <si>
    <t>Name of CO</t>
  </si>
  <si>
    <t>Title of project</t>
  </si>
  <si>
    <t>Agreement #</t>
  </si>
  <si>
    <t>MPs Typology</t>
  </si>
  <si>
    <t>Beneficiaries HHs</t>
  </si>
  <si>
    <t>Beneficary</t>
  </si>
  <si>
    <t>Total project cost</t>
  </si>
  <si>
    <t>Total</t>
  </si>
  <si>
    <t>M</t>
  </si>
  <si>
    <t>F</t>
  </si>
  <si>
    <t>Project Contribution</t>
  </si>
  <si>
    <t>CO</t>
  </si>
  <si>
    <t>VC</t>
  </si>
  <si>
    <t>RSA</t>
  </si>
  <si>
    <t>OSA</t>
  </si>
  <si>
    <t xml:space="preserve">incl. Local budget </t>
  </si>
  <si>
    <t>PS</t>
  </si>
  <si>
    <t>CBA</t>
  </si>
  <si>
    <t>Energy saving in kindergarten of Kamiana Hora village (reconstruction of premises)</t>
  </si>
  <si>
    <t>Energy saving in kindergarten of Lukashi village (reconstruction of building)</t>
  </si>
  <si>
    <t xml:space="preserve">Energy saving in kindergarten of Variazh village(Major repair of roof) </t>
  </si>
  <si>
    <t>Lvivska oblast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</si>
</sst>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numFmt numFmtId="181" formatCode="0.0%"/>
  </numFmts>
  <fonts count="39">
    <font>
      <sz val="10"/>
      <name val="Arial"/>
      <family val="2"/>
    </font>
    <font>
      <sz val="11"/>
      <color indexed="8"/>
      <name val="Calibri"/>
      <family val="2"/>
    </font>
    <font>
      <b/>
      <sz val="8"/>
      <name val="Arial"/>
      <family val="2"/>
    </font>
    <font>
      <sz val="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22"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6" fontId="2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1" fillId="0" borderId="0">
      <alignment/>
      <protection/>
    </xf>
  </cellStyleXfs>
  <cellXfs count="47">
    <xf numFmtId="0" fontId="0" fillId="0" borderId="0" xfId="0" applyAlignment="1">
      <alignment/>
    </xf>
    <xf numFmtId="0" fontId="2" fillId="0" borderId="0" xfId="0" applyFont="1" applyAlignment="1">
      <alignment horizontal="left"/>
    </xf>
    <xf numFmtId="0" fontId="3" fillId="0" borderId="0" xfId="0" applyFont="1" applyAlignment="1">
      <alignment wrapText="1"/>
    </xf>
    <xf numFmtId="0" fontId="3" fillId="0" borderId="0" xfId="0" applyFont="1" applyAlignment="1">
      <alignment horizontal="center" wrapText="1"/>
    </xf>
    <xf numFmtId="2" fontId="3" fillId="0" borderId="0" xfId="0" applyNumberFormat="1" applyFont="1" applyAlignment="1">
      <alignment horizontal="center" wrapText="1"/>
    </xf>
    <xf numFmtId="0" fontId="3" fillId="0" borderId="0" xfId="0" applyFont="1" applyAlignment="1">
      <alignment horizontal="center"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wrapText="1"/>
    </xf>
    <xf numFmtId="2" fontId="3" fillId="0" borderId="10" xfId="0" applyNumberFormat="1" applyFont="1" applyFill="1" applyBorder="1" applyAlignment="1">
      <alignment horizontal="center" wrapText="1"/>
    </xf>
    <xf numFmtId="0" fontId="3" fillId="0" borderId="10" xfId="0" applyFont="1" applyFill="1" applyBorder="1" applyAlignment="1" applyProtection="1">
      <alignment horizontal="left"/>
      <protection locked="0"/>
    </xf>
    <xf numFmtId="14" fontId="3" fillId="0" borderId="10" xfId="0" applyNumberFormat="1" applyFont="1" applyFill="1" applyBorder="1" applyAlignment="1" applyProtection="1">
      <alignment horizontal="left" wrapText="1"/>
      <protection locked="0"/>
    </xf>
    <xf numFmtId="0" fontId="3" fillId="0" borderId="11" xfId="0" applyFont="1" applyFill="1" applyBorder="1" applyAlignment="1">
      <alignment wrapText="1"/>
    </xf>
    <xf numFmtId="0" fontId="3" fillId="33" borderId="0" xfId="0" applyFont="1" applyFill="1" applyAlignment="1">
      <alignment wrapText="1"/>
    </xf>
    <xf numFmtId="0" fontId="3" fillId="33" borderId="0" xfId="0" applyFont="1" applyFill="1" applyAlignment="1">
      <alignment horizontal="center" wrapText="1"/>
    </xf>
    <xf numFmtId="2" fontId="3" fillId="33" borderId="0" xfId="0" applyNumberFormat="1" applyFont="1" applyFill="1" applyAlignment="1">
      <alignment horizontal="center" wrapText="1"/>
    </xf>
    <xf numFmtId="0" fontId="3" fillId="33" borderId="0" xfId="0" applyFont="1" applyFill="1" applyAlignment="1">
      <alignment/>
    </xf>
    <xf numFmtId="0" fontId="3" fillId="0" borderId="10" xfId="0" applyFont="1" applyFill="1" applyBorder="1" applyAlignment="1">
      <alignment horizontal="left" vertical="center" wrapText="1"/>
    </xf>
    <xf numFmtId="0" fontId="3" fillId="0" borderId="12" xfId="0" applyFont="1" applyFill="1" applyBorder="1" applyAlignment="1">
      <alignment wrapText="1"/>
    </xf>
    <xf numFmtId="0" fontId="4" fillId="0" borderId="10" xfId="0" applyFont="1" applyFill="1" applyBorder="1" applyAlignment="1" applyProtection="1">
      <alignment horizontal="left"/>
      <protection locked="0"/>
    </xf>
    <xf numFmtId="0" fontId="3" fillId="0" borderId="10" xfId="0" applyFont="1" applyFill="1" applyBorder="1" applyAlignment="1" applyProtection="1">
      <alignment horizontal="left" wrapText="1"/>
      <protection locked="0"/>
    </xf>
    <xf numFmtId="0" fontId="3" fillId="0" borderId="13" xfId="0" applyFont="1" applyFill="1" applyBorder="1" applyAlignment="1">
      <alignment horizontal="center" wrapText="1"/>
    </xf>
    <xf numFmtId="3" fontId="3" fillId="0" borderId="10" xfId="0" applyNumberFormat="1" applyFont="1" applyFill="1" applyBorder="1" applyAlignment="1" applyProtection="1">
      <alignment horizontal="left" wrapText="1"/>
      <protection locked="0"/>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vertical="center" wrapText="1"/>
    </xf>
    <xf numFmtId="0" fontId="3" fillId="0" borderId="10" xfId="61" applyFont="1" applyFill="1" applyBorder="1" applyAlignment="1" applyProtection="1">
      <alignment horizontal="left" wrapText="1"/>
      <protection locked="0"/>
    </xf>
    <xf numFmtId="0" fontId="3" fillId="0" borderId="0" xfId="0" applyFont="1" applyFill="1" applyAlignment="1">
      <alignment/>
    </xf>
    <xf numFmtId="0" fontId="2" fillId="0" borderId="14" xfId="0" applyFont="1" applyFill="1" applyBorder="1" applyAlignment="1">
      <alignment horizontal="center" wrapText="1"/>
    </xf>
    <xf numFmtId="0" fontId="2" fillId="0" borderId="14" xfId="0" applyFont="1" applyFill="1" applyBorder="1" applyAlignment="1">
      <alignment wrapText="1"/>
    </xf>
    <xf numFmtId="2" fontId="2" fillId="0" borderId="14" xfId="0" applyNumberFormat="1" applyFont="1" applyFill="1" applyBorder="1" applyAlignment="1">
      <alignment horizontal="center" wrapText="1"/>
    </xf>
    <xf numFmtId="0" fontId="2" fillId="0" borderId="15" xfId="0" applyFont="1" applyFill="1" applyBorder="1" applyAlignment="1">
      <alignment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2" fontId="2" fillId="34" borderId="11" xfId="0" applyNumberFormat="1" applyFont="1" applyFill="1" applyBorder="1" applyAlignment="1">
      <alignment horizontal="center" vertical="center" wrapText="1"/>
    </xf>
    <xf numFmtId="2" fontId="2" fillId="34" borderId="16" xfId="0" applyNumberFormat="1" applyFont="1" applyFill="1" applyBorder="1" applyAlignment="1">
      <alignment horizontal="center" vertical="center" wrapText="1"/>
    </xf>
    <xf numFmtId="2" fontId="2" fillId="34" borderId="12"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Обычный_Monitorynh.MPP_Lviv_po rajonah_selah 15.01.201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9"/>
  <sheetViews>
    <sheetView tabSelected="1" view="pageBreakPreview" zoomScaleSheetLayoutView="100" zoomScalePageLayoutView="0" workbookViewId="0" topLeftCell="A1">
      <pane ySplit="3" topLeftCell="A4" activePane="bottomLeft" state="frozen"/>
      <selection pane="topLeft" activeCell="A1" sqref="A1"/>
      <selection pane="bottomLeft" activeCell="B4" sqref="B4"/>
    </sheetView>
  </sheetViews>
  <sheetFormatPr defaultColWidth="9.140625" defaultRowHeight="12.75"/>
  <cols>
    <col min="1" max="1" width="7.140625" style="3" customWidth="1"/>
    <col min="2" max="2" width="15.28125" style="2" customWidth="1"/>
    <col min="3" max="3" width="13.28125" style="2" customWidth="1"/>
    <col min="4" max="4" width="20.57421875" style="2" customWidth="1"/>
    <col min="5" max="5" width="19.00390625" style="2" customWidth="1"/>
    <col min="6" max="6" width="10.00390625" style="3" customWidth="1"/>
    <col min="7" max="7" width="10.140625" style="2" customWidth="1"/>
    <col min="8" max="8" width="11.7109375" style="2" customWidth="1"/>
    <col min="9" max="9" width="7.140625" style="3" customWidth="1"/>
    <col min="10" max="11" width="5.28125" style="3" bestFit="1" customWidth="1"/>
    <col min="12" max="12" width="10.421875" style="4" customWidth="1"/>
    <col min="13" max="14" width="8.28125" style="4" bestFit="1" customWidth="1"/>
    <col min="15" max="15" width="9.140625" style="4" customWidth="1"/>
    <col min="16" max="16" width="9.57421875" style="4" customWidth="1"/>
    <col min="17" max="17" width="9.28125" style="4" customWidth="1"/>
    <col min="18" max="18" width="9.57421875" style="4" customWidth="1"/>
    <col min="19" max="19" width="9.140625" style="4" customWidth="1"/>
    <col min="20" max="16384" width="9.140625" style="2" customWidth="1"/>
  </cols>
  <sheetData>
    <row r="1" ht="11.25" customHeight="1">
      <c r="A1" s="1" t="s">
        <v>226</v>
      </c>
    </row>
    <row r="2" spans="1:19" s="5" customFormat="1" ht="25.5" customHeight="1">
      <c r="A2" s="33" t="s">
        <v>202</v>
      </c>
      <c r="B2" s="44" t="s">
        <v>203</v>
      </c>
      <c r="C2" s="44" t="s">
        <v>204</v>
      </c>
      <c r="D2" s="44" t="s">
        <v>205</v>
      </c>
      <c r="E2" s="45" t="s">
        <v>206</v>
      </c>
      <c r="F2" s="33" t="s">
        <v>207</v>
      </c>
      <c r="G2" s="33" t="s">
        <v>208</v>
      </c>
      <c r="H2" s="34" t="s">
        <v>209</v>
      </c>
      <c r="I2" s="36" t="s">
        <v>210</v>
      </c>
      <c r="J2" s="37"/>
      <c r="K2" s="38"/>
      <c r="L2" s="39" t="s">
        <v>211</v>
      </c>
      <c r="M2" s="41" t="s">
        <v>215</v>
      </c>
      <c r="N2" s="42"/>
      <c r="O2" s="42"/>
      <c r="P2" s="42"/>
      <c r="Q2" s="42"/>
      <c r="R2" s="42"/>
      <c r="S2" s="43"/>
    </row>
    <row r="3" spans="1:19" s="5" customFormat="1" ht="22.5">
      <c r="A3" s="34"/>
      <c r="B3" s="45"/>
      <c r="C3" s="45"/>
      <c r="D3" s="45"/>
      <c r="E3" s="46"/>
      <c r="F3" s="34"/>
      <c r="G3" s="34"/>
      <c r="H3" s="35"/>
      <c r="I3" s="32" t="s">
        <v>212</v>
      </c>
      <c r="J3" s="32" t="s">
        <v>213</v>
      </c>
      <c r="K3" s="32" t="s">
        <v>214</v>
      </c>
      <c r="L3" s="40"/>
      <c r="M3" s="32" t="s">
        <v>216</v>
      </c>
      <c r="N3" s="32" t="s">
        <v>217</v>
      </c>
      <c r="O3" s="32" t="s">
        <v>218</v>
      </c>
      <c r="P3" s="32" t="s">
        <v>219</v>
      </c>
      <c r="Q3" s="31" t="s">
        <v>220</v>
      </c>
      <c r="R3" s="32" t="s">
        <v>221</v>
      </c>
      <c r="S3" s="32" t="s">
        <v>222</v>
      </c>
    </row>
    <row r="4" spans="1:19" s="6" customFormat="1" ht="57.75" customHeight="1">
      <c r="A4" s="7">
        <v>1</v>
      </c>
      <c r="B4" s="8" t="s">
        <v>50</v>
      </c>
      <c r="C4" s="8" t="s">
        <v>61</v>
      </c>
      <c r="D4" s="8" t="s">
        <v>106</v>
      </c>
      <c r="E4" s="8" t="s">
        <v>158</v>
      </c>
      <c r="F4" s="7" t="s">
        <v>0</v>
      </c>
      <c r="G4" s="18" t="s">
        <v>107</v>
      </c>
      <c r="H4" s="8">
        <v>218</v>
      </c>
      <c r="I4" s="7">
        <f>SUM(J4:K4)</f>
        <v>764</v>
      </c>
      <c r="J4" s="7">
        <v>320</v>
      </c>
      <c r="K4" s="7">
        <v>444</v>
      </c>
      <c r="L4" s="9">
        <f>M4+Q4+R4+S4</f>
        <v>124247</v>
      </c>
      <c r="M4" s="9">
        <v>6224</v>
      </c>
      <c r="N4" s="9">
        <v>0</v>
      </c>
      <c r="O4" s="9">
        <v>56331</v>
      </c>
      <c r="P4" s="9">
        <v>0</v>
      </c>
      <c r="Q4" s="9">
        <f>N4+O4+P4</f>
        <v>56331</v>
      </c>
      <c r="R4" s="9">
        <v>0</v>
      </c>
      <c r="S4" s="9">
        <v>61692</v>
      </c>
    </row>
    <row r="5" spans="1:19" s="6" customFormat="1" ht="45">
      <c r="A5" s="7">
        <v>2</v>
      </c>
      <c r="B5" s="8" t="s">
        <v>50</v>
      </c>
      <c r="C5" s="8" t="s">
        <v>62</v>
      </c>
      <c r="D5" s="8" t="s">
        <v>111</v>
      </c>
      <c r="E5" s="8" t="s">
        <v>159</v>
      </c>
      <c r="F5" s="7" t="s">
        <v>1</v>
      </c>
      <c r="G5" s="18" t="s">
        <v>107</v>
      </c>
      <c r="H5" s="8">
        <v>362</v>
      </c>
      <c r="I5" s="7">
        <f aca="true" t="shared" si="0" ref="I5:I40">SUM(J5:K5)</f>
        <v>1081</v>
      </c>
      <c r="J5" s="7">
        <v>610</v>
      </c>
      <c r="K5" s="7">
        <v>471</v>
      </c>
      <c r="L5" s="9">
        <f aca="true" t="shared" si="1" ref="L5:L47">M5+Q5+R5+S5</f>
        <v>123444</v>
      </c>
      <c r="M5" s="9">
        <v>6386</v>
      </c>
      <c r="N5" s="9">
        <v>0</v>
      </c>
      <c r="O5" s="9">
        <v>55337</v>
      </c>
      <c r="P5" s="9">
        <v>0</v>
      </c>
      <c r="Q5" s="9">
        <f aca="true" t="shared" si="2" ref="Q5:Q47">N5+O5+P5</f>
        <v>55337</v>
      </c>
      <c r="R5" s="9">
        <v>0</v>
      </c>
      <c r="S5" s="9">
        <v>61721</v>
      </c>
    </row>
    <row r="6" spans="1:19" s="6" customFormat="1" ht="38.25" customHeight="1">
      <c r="A6" s="7">
        <v>3</v>
      </c>
      <c r="B6" s="8" t="s">
        <v>50</v>
      </c>
      <c r="C6" s="8" t="s">
        <v>63</v>
      </c>
      <c r="D6" s="8" t="s">
        <v>112</v>
      </c>
      <c r="E6" s="8" t="s">
        <v>160</v>
      </c>
      <c r="F6" s="7" t="s">
        <v>2</v>
      </c>
      <c r="G6" s="8" t="s">
        <v>108</v>
      </c>
      <c r="H6" s="8">
        <v>212</v>
      </c>
      <c r="I6" s="7">
        <f t="shared" si="0"/>
        <v>0</v>
      </c>
      <c r="J6" s="7"/>
      <c r="K6" s="7"/>
      <c r="L6" s="9">
        <f t="shared" si="1"/>
        <v>127004</v>
      </c>
      <c r="M6" s="9">
        <v>6762</v>
      </c>
      <c r="N6" s="9">
        <v>0</v>
      </c>
      <c r="O6" s="9">
        <v>57834</v>
      </c>
      <c r="P6" s="9">
        <v>0</v>
      </c>
      <c r="Q6" s="9">
        <f t="shared" si="2"/>
        <v>57834</v>
      </c>
      <c r="R6" s="9">
        <v>0</v>
      </c>
      <c r="S6" s="9">
        <v>62408</v>
      </c>
    </row>
    <row r="7" spans="1:19" s="6" customFormat="1" ht="39" customHeight="1">
      <c r="A7" s="7">
        <v>4</v>
      </c>
      <c r="B7" s="8" t="s">
        <v>50</v>
      </c>
      <c r="C7" s="8" t="s">
        <v>64</v>
      </c>
      <c r="D7" s="8" t="s">
        <v>113</v>
      </c>
      <c r="E7" s="8" t="s">
        <v>161</v>
      </c>
      <c r="F7" s="7" t="s">
        <v>3</v>
      </c>
      <c r="G7" s="8" t="s">
        <v>107</v>
      </c>
      <c r="H7" s="8">
        <v>98</v>
      </c>
      <c r="I7" s="7">
        <f t="shared" si="0"/>
        <v>330</v>
      </c>
      <c r="J7" s="7">
        <f>131+19</f>
        <v>150</v>
      </c>
      <c r="K7" s="7">
        <f>157+23</f>
        <v>180</v>
      </c>
      <c r="L7" s="9">
        <f t="shared" si="1"/>
        <v>134376</v>
      </c>
      <c r="M7" s="9">
        <v>8201</v>
      </c>
      <c r="N7" s="9">
        <v>0</v>
      </c>
      <c r="O7" s="9">
        <v>62200</v>
      </c>
      <c r="P7" s="9">
        <v>0</v>
      </c>
      <c r="Q7" s="9">
        <f t="shared" si="2"/>
        <v>62200</v>
      </c>
      <c r="R7" s="9">
        <v>0</v>
      </c>
      <c r="S7" s="9">
        <v>63975</v>
      </c>
    </row>
    <row r="8" spans="1:19" s="6" customFormat="1" ht="39.75" customHeight="1">
      <c r="A8" s="7">
        <v>5</v>
      </c>
      <c r="B8" s="8" t="s">
        <v>50</v>
      </c>
      <c r="C8" s="10" t="s">
        <v>65</v>
      </c>
      <c r="D8" s="8" t="s">
        <v>114</v>
      </c>
      <c r="E8" s="8" t="s">
        <v>162</v>
      </c>
      <c r="F8" s="7" t="s">
        <v>4</v>
      </c>
      <c r="G8" s="8" t="s">
        <v>108</v>
      </c>
      <c r="H8" s="8">
        <v>129</v>
      </c>
      <c r="I8" s="7">
        <f t="shared" si="0"/>
        <v>380</v>
      </c>
      <c r="J8" s="7">
        <v>186</v>
      </c>
      <c r="K8" s="7">
        <v>194</v>
      </c>
      <c r="L8" s="9">
        <f t="shared" si="1"/>
        <v>143389</v>
      </c>
      <c r="M8" s="9">
        <v>7305</v>
      </c>
      <c r="N8" s="9">
        <v>0</v>
      </c>
      <c r="O8" s="9">
        <v>72197</v>
      </c>
      <c r="P8" s="9">
        <v>0</v>
      </c>
      <c r="Q8" s="9">
        <f t="shared" si="2"/>
        <v>72197</v>
      </c>
      <c r="R8" s="9">
        <v>0</v>
      </c>
      <c r="S8" s="9">
        <v>63887</v>
      </c>
    </row>
    <row r="9" spans="1:19" s="6" customFormat="1" ht="33.75">
      <c r="A9" s="7">
        <v>6</v>
      </c>
      <c r="B9" s="8" t="s">
        <v>51</v>
      </c>
      <c r="C9" s="8" t="s">
        <v>66</v>
      </c>
      <c r="D9" s="8" t="s">
        <v>115</v>
      </c>
      <c r="E9" s="8" t="s">
        <v>163</v>
      </c>
      <c r="F9" s="7" t="s">
        <v>6</v>
      </c>
      <c r="G9" s="8" t="s">
        <v>107</v>
      </c>
      <c r="H9" s="8">
        <v>305</v>
      </c>
      <c r="I9" s="7">
        <f t="shared" si="0"/>
        <v>908</v>
      </c>
      <c r="J9" s="7">
        <v>355</v>
      </c>
      <c r="K9" s="7">
        <v>553</v>
      </c>
      <c r="L9" s="9">
        <f t="shared" si="1"/>
        <v>147949</v>
      </c>
      <c r="M9" s="9">
        <v>8310</v>
      </c>
      <c r="N9" s="9">
        <v>0</v>
      </c>
      <c r="O9" s="9">
        <v>67739</v>
      </c>
      <c r="P9" s="9">
        <v>0</v>
      </c>
      <c r="Q9" s="9">
        <f t="shared" si="2"/>
        <v>67739</v>
      </c>
      <c r="R9" s="9">
        <v>8000</v>
      </c>
      <c r="S9" s="9">
        <v>63900</v>
      </c>
    </row>
    <row r="10" spans="1:19" s="6" customFormat="1" ht="45">
      <c r="A10" s="7">
        <v>7</v>
      </c>
      <c r="B10" s="8" t="s">
        <v>51</v>
      </c>
      <c r="C10" s="8" t="s">
        <v>67</v>
      </c>
      <c r="D10" s="8" t="s">
        <v>116</v>
      </c>
      <c r="E10" s="8" t="s">
        <v>164</v>
      </c>
      <c r="F10" s="7" t="s">
        <v>7</v>
      </c>
      <c r="G10" s="8" t="s">
        <v>107</v>
      </c>
      <c r="H10" s="8">
        <v>624</v>
      </c>
      <c r="I10" s="7">
        <f t="shared" si="0"/>
        <v>2100</v>
      </c>
      <c r="J10" s="7">
        <v>885</v>
      </c>
      <c r="K10" s="7">
        <v>1215</v>
      </c>
      <c r="L10" s="9">
        <f t="shared" si="1"/>
        <v>136974</v>
      </c>
      <c r="M10" s="9">
        <v>7490</v>
      </c>
      <c r="N10" s="9">
        <v>5000</v>
      </c>
      <c r="O10" s="9">
        <v>52584</v>
      </c>
      <c r="P10" s="9">
        <v>0</v>
      </c>
      <c r="Q10" s="9">
        <f t="shared" si="2"/>
        <v>57584</v>
      </c>
      <c r="R10" s="9">
        <v>8000</v>
      </c>
      <c r="S10" s="9">
        <v>63900</v>
      </c>
    </row>
    <row r="11" spans="1:19" s="6" customFormat="1" ht="33.75">
      <c r="A11" s="7">
        <v>8</v>
      </c>
      <c r="B11" s="8" t="s">
        <v>51</v>
      </c>
      <c r="C11" s="19" t="s">
        <v>68</v>
      </c>
      <c r="D11" s="8" t="s">
        <v>117</v>
      </c>
      <c r="E11" s="8" t="s">
        <v>165</v>
      </c>
      <c r="F11" s="7" t="s">
        <v>8</v>
      </c>
      <c r="G11" s="8" t="s">
        <v>107</v>
      </c>
      <c r="H11" s="8">
        <v>150</v>
      </c>
      <c r="I11" s="7">
        <f t="shared" si="0"/>
        <v>610</v>
      </c>
      <c r="J11" s="7">
        <v>244</v>
      </c>
      <c r="K11" s="7">
        <v>366</v>
      </c>
      <c r="L11" s="9">
        <f t="shared" si="1"/>
        <v>146330</v>
      </c>
      <c r="M11" s="9">
        <v>7575</v>
      </c>
      <c r="N11" s="9">
        <v>0</v>
      </c>
      <c r="O11" s="9">
        <v>66801</v>
      </c>
      <c r="P11" s="9">
        <v>0</v>
      </c>
      <c r="Q11" s="9">
        <f t="shared" si="2"/>
        <v>66801</v>
      </c>
      <c r="R11" s="9">
        <v>8000</v>
      </c>
      <c r="S11" s="9">
        <v>63954</v>
      </c>
    </row>
    <row r="12" spans="1:19" s="6" customFormat="1" ht="45">
      <c r="A12" s="7">
        <v>9</v>
      </c>
      <c r="B12" s="8" t="s">
        <v>51</v>
      </c>
      <c r="C12" s="19" t="s">
        <v>69</v>
      </c>
      <c r="D12" s="8" t="s">
        <v>118</v>
      </c>
      <c r="E12" s="8" t="s">
        <v>166</v>
      </c>
      <c r="F12" s="7" t="s">
        <v>9</v>
      </c>
      <c r="G12" s="8" t="s">
        <v>107</v>
      </c>
      <c r="H12" s="8">
        <v>305</v>
      </c>
      <c r="I12" s="7">
        <f t="shared" si="0"/>
        <v>981</v>
      </c>
      <c r="J12" s="7">
        <v>451</v>
      </c>
      <c r="K12" s="7">
        <v>530</v>
      </c>
      <c r="L12" s="9">
        <f t="shared" si="1"/>
        <v>138289</v>
      </c>
      <c r="M12" s="9">
        <v>6919</v>
      </c>
      <c r="N12" s="9">
        <v>0</v>
      </c>
      <c r="O12" s="9">
        <v>59470</v>
      </c>
      <c r="P12" s="9">
        <v>0</v>
      </c>
      <c r="Q12" s="9">
        <f t="shared" si="2"/>
        <v>59470</v>
      </c>
      <c r="R12" s="9">
        <v>8000</v>
      </c>
      <c r="S12" s="9">
        <v>63900</v>
      </c>
    </row>
    <row r="13" spans="1:19" s="6" customFormat="1" ht="45">
      <c r="A13" s="7">
        <v>10</v>
      </c>
      <c r="B13" s="8" t="s">
        <v>51</v>
      </c>
      <c r="C13" s="19" t="s">
        <v>70</v>
      </c>
      <c r="D13" s="8" t="s">
        <v>119</v>
      </c>
      <c r="E13" s="8" t="s">
        <v>167</v>
      </c>
      <c r="F13" s="7" t="s">
        <v>10</v>
      </c>
      <c r="G13" s="8" t="s">
        <v>107</v>
      </c>
      <c r="H13" s="8">
        <v>546</v>
      </c>
      <c r="I13" s="7">
        <f t="shared" si="0"/>
        <v>2156</v>
      </c>
      <c r="J13" s="7">
        <v>989</v>
      </c>
      <c r="K13" s="7">
        <v>1167</v>
      </c>
      <c r="L13" s="9">
        <f t="shared" si="1"/>
        <v>134485</v>
      </c>
      <c r="M13" s="9">
        <v>6890</v>
      </c>
      <c r="N13" s="9">
        <v>0</v>
      </c>
      <c r="O13" s="9">
        <v>55633</v>
      </c>
      <c r="P13" s="9">
        <v>0</v>
      </c>
      <c r="Q13" s="9">
        <f t="shared" si="2"/>
        <v>55633</v>
      </c>
      <c r="R13" s="9">
        <v>8000</v>
      </c>
      <c r="S13" s="9">
        <v>63962</v>
      </c>
    </row>
    <row r="14" spans="1:19" s="6" customFormat="1" ht="33.75">
      <c r="A14" s="7">
        <v>11</v>
      </c>
      <c r="B14" s="8" t="s">
        <v>52</v>
      </c>
      <c r="C14" s="20" t="s">
        <v>71</v>
      </c>
      <c r="D14" s="20" t="s">
        <v>120</v>
      </c>
      <c r="E14" s="8" t="s">
        <v>168</v>
      </c>
      <c r="F14" s="7" t="s">
        <v>11</v>
      </c>
      <c r="G14" s="8" t="s">
        <v>107</v>
      </c>
      <c r="H14" s="8">
        <v>426</v>
      </c>
      <c r="I14" s="7">
        <f t="shared" si="0"/>
        <v>933</v>
      </c>
      <c r="J14" s="21">
        <v>410</v>
      </c>
      <c r="K14" s="7">
        <v>523</v>
      </c>
      <c r="L14" s="9">
        <f t="shared" si="1"/>
        <v>156932</v>
      </c>
      <c r="M14" s="9">
        <v>8000</v>
      </c>
      <c r="N14" s="9">
        <v>0</v>
      </c>
      <c r="O14" s="9">
        <v>70858</v>
      </c>
      <c r="P14" s="9">
        <v>0</v>
      </c>
      <c r="Q14" s="9">
        <f t="shared" si="2"/>
        <v>70858</v>
      </c>
      <c r="R14" s="9">
        <v>0</v>
      </c>
      <c r="S14" s="9">
        <v>78074</v>
      </c>
    </row>
    <row r="15" spans="1:19" s="6" customFormat="1" ht="33.75">
      <c r="A15" s="7">
        <v>12</v>
      </c>
      <c r="B15" s="8" t="s">
        <v>52</v>
      </c>
      <c r="C15" s="20" t="s">
        <v>72</v>
      </c>
      <c r="D15" s="20" t="s">
        <v>121</v>
      </c>
      <c r="E15" s="8" t="s">
        <v>169</v>
      </c>
      <c r="F15" s="7" t="s">
        <v>12</v>
      </c>
      <c r="G15" s="8" t="s">
        <v>107</v>
      </c>
      <c r="H15" s="8">
        <v>380</v>
      </c>
      <c r="I15" s="7">
        <f t="shared" si="0"/>
        <v>1189</v>
      </c>
      <c r="J15" s="7">
        <v>572</v>
      </c>
      <c r="K15" s="7">
        <v>617</v>
      </c>
      <c r="L15" s="9">
        <f t="shared" si="1"/>
        <v>147617</v>
      </c>
      <c r="M15" s="9">
        <v>8000</v>
      </c>
      <c r="N15" s="9">
        <v>0</v>
      </c>
      <c r="O15" s="9">
        <v>66568</v>
      </c>
      <c r="P15" s="9">
        <v>0</v>
      </c>
      <c r="Q15" s="9">
        <f t="shared" si="2"/>
        <v>66568</v>
      </c>
      <c r="R15" s="9">
        <v>0</v>
      </c>
      <c r="S15" s="9">
        <v>73049</v>
      </c>
    </row>
    <row r="16" spans="1:19" s="6" customFormat="1" ht="33.75">
      <c r="A16" s="7">
        <v>13</v>
      </c>
      <c r="B16" s="8" t="s">
        <v>52</v>
      </c>
      <c r="C16" s="20" t="s">
        <v>73</v>
      </c>
      <c r="D16" s="20" t="s">
        <v>122</v>
      </c>
      <c r="E16" s="8" t="s">
        <v>170</v>
      </c>
      <c r="F16" s="7" t="s">
        <v>13</v>
      </c>
      <c r="G16" s="8" t="s">
        <v>107</v>
      </c>
      <c r="H16" s="8">
        <v>265</v>
      </c>
      <c r="I16" s="7">
        <f t="shared" si="0"/>
        <v>834</v>
      </c>
      <c r="J16" s="7">
        <v>380</v>
      </c>
      <c r="K16" s="7">
        <v>454</v>
      </c>
      <c r="L16" s="9">
        <f t="shared" si="1"/>
        <v>159570</v>
      </c>
      <c r="M16" s="9">
        <v>8286</v>
      </c>
      <c r="N16" s="9">
        <v>0</v>
      </c>
      <c r="O16" s="9">
        <v>71790</v>
      </c>
      <c r="P16" s="9">
        <v>0</v>
      </c>
      <c r="Q16" s="9">
        <f t="shared" si="2"/>
        <v>71790</v>
      </c>
      <c r="R16" s="9">
        <v>0</v>
      </c>
      <c r="S16" s="9">
        <v>79494</v>
      </c>
    </row>
    <row r="17" spans="1:19" s="6" customFormat="1" ht="39.75" customHeight="1">
      <c r="A17" s="7">
        <v>14</v>
      </c>
      <c r="B17" s="8" t="s">
        <v>52</v>
      </c>
      <c r="C17" s="20" t="s">
        <v>74</v>
      </c>
      <c r="D17" s="22" t="s">
        <v>123</v>
      </c>
      <c r="E17" s="8" t="s">
        <v>171</v>
      </c>
      <c r="F17" s="7" t="s">
        <v>14</v>
      </c>
      <c r="G17" s="8" t="s">
        <v>107</v>
      </c>
      <c r="H17" s="8">
        <v>400</v>
      </c>
      <c r="I17" s="7">
        <f t="shared" si="0"/>
        <v>1135</v>
      </c>
      <c r="J17" s="7">
        <v>558</v>
      </c>
      <c r="K17" s="7">
        <v>577</v>
      </c>
      <c r="L17" s="9">
        <f t="shared" si="1"/>
        <v>161081</v>
      </c>
      <c r="M17" s="9">
        <v>8512</v>
      </c>
      <c r="N17" s="9">
        <v>72606</v>
      </c>
      <c r="O17" s="9">
        <v>0</v>
      </c>
      <c r="P17" s="9">
        <v>0</v>
      </c>
      <c r="Q17" s="9">
        <f t="shared" si="2"/>
        <v>72606</v>
      </c>
      <c r="R17" s="9">
        <v>0</v>
      </c>
      <c r="S17" s="9">
        <v>79963</v>
      </c>
    </row>
    <row r="18" spans="1:19" s="6" customFormat="1" ht="33.75">
      <c r="A18" s="7">
        <v>15</v>
      </c>
      <c r="B18" s="23" t="s">
        <v>53</v>
      </c>
      <c r="C18" s="8" t="s">
        <v>75</v>
      </c>
      <c r="D18" s="8" t="s">
        <v>124</v>
      </c>
      <c r="E18" s="8" t="s">
        <v>172</v>
      </c>
      <c r="F18" s="7" t="s">
        <v>15</v>
      </c>
      <c r="G18" s="8" t="s">
        <v>107</v>
      </c>
      <c r="H18" s="8">
        <v>503</v>
      </c>
      <c r="I18" s="7">
        <f t="shared" si="0"/>
        <v>1722</v>
      </c>
      <c r="J18" s="7">
        <v>860</v>
      </c>
      <c r="K18" s="7">
        <v>862</v>
      </c>
      <c r="L18" s="9">
        <f t="shared" si="1"/>
        <v>142366</v>
      </c>
      <c r="M18" s="9">
        <v>8000</v>
      </c>
      <c r="N18" s="9">
        <v>0</v>
      </c>
      <c r="O18" s="9">
        <v>70466</v>
      </c>
      <c r="P18" s="9">
        <v>0</v>
      </c>
      <c r="Q18" s="9">
        <f t="shared" si="2"/>
        <v>70466</v>
      </c>
      <c r="R18" s="9">
        <v>0</v>
      </c>
      <c r="S18" s="9">
        <v>63900</v>
      </c>
    </row>
    <row r="19" spans="1:19" s="6" customFormat="1" ht="56.25">
      <c r="A19" s="7">
        <v>16</v>
      </c>
      <c r="B19" s="23" t="s">
        <v>53</v>
      </c>
      <c r="C19" s="8" t="s">
        <v>76</v>
      </c>
      <c r="D19" s="8" t="s">
        <v>125</v>
      </c>
      <c r="E19" s="8" t="s">
        <v>173</v>
      </c>
      <c r="F19" s="7" t="s">
        <v>16</v>
      </c>
      <c r="G19" s="8" t="s">
        <v>107</v>
      </c>
      <c r="H19" s="8">
        <v>598</v>
      </c>
      <c r="I19" s="7">
        <f t="shared" si="0"/>
        <v>2379</v>
      </c>
      <c r="J19" s="7">
        <v>1202</v>
      </c>
      <c r="K19" s="7">
        <v>1177</v>
      </c>
      <c r="L19" s="9">
        <f t="shared" si="1"/>
        <v>142058</v>
      </c>
      <c r="M19" s="9">
        <v>7962</v>
      </c>
      <c r="N19" s="9">
        <v>0</v>
      </c>
      <c r="O19" s="9">
        <v>70313</v>
      </c>
      <c r="P19" s="9">
        <v>0</v>
      </c>
      <c r="Q19" s="9">
        <f t="shared" si="2"/>
        <v>70313</v>
      </c>
      <c r="R19" s="9">
        <v>0</v>
      </c>
      <c r="S19" s="9">
        <v>63783</v>
      </c>
    </row>
    <row r="20" spans="1:19" s="6" customFormat="1" ht="45">
      <c r="A20" s="7">
        <v>17</v>
      </c>
      <c r="B20" s="23" t="s">
        <v>53</v>
      </c>
      <c r="C20" s="10" t="s">
        <v>126</v>
      </c>
      <c r="D20" s="22" t="s">
        <v>127</v>
      </c>
      <c r="E20" s="8" t="s">
        <v>174</v>
      </c>
      <c r="F20" s="7" t="s">
        <v>17</v>
      </c>
      <c r="G20" s="8" t="s">
        <v>107</v>
      </c>
      <c r="H20" s="8">
        <v>57</v>
      </c>
      <c r="I20" s="7">
        <f t="shared" si="0"/>
        <v>177</v>
      </c>
      <c r="J20" s="7">
        <v>75</v>
      </c>
      <c r="K20" s="7">
        <v>102</v>
      </c>
      <c r="L20" s="9">
        <f t="shared" si="1"/>
        <v>132033</v>
      </c>
      <c r="M20" s="9">
        <v>6643</v>
      </c>
      <c r="N20" s="9">
        <v>0</v>
      </c>
      <c r="O20" s="9">
        <v>61510</v>
      </c>
      <c r="P20" s="9">
        <v>0</v>
      </c>
      <c r="Q20" s="9">
        <f t="shared" si="2"/>
        <v>61510</v>
      </c>
      <c r="R20" s="9">
        <v>0</v>
      </c>
      <c r="S20" s="9">
        <v>63880</v>
      </c>
    </row>
    <row r="21" spans="1:19" s="6" customFormat="1" ht="56.25">
      <c r="A21" s="7">
        <v>18</v>
      </c>
      <c r="B21" s="23" t="s">
        <v>53</v>
      </c>
      <c r="C21" s="10" t="s">
        <v>77</v>
      </c>
      <c r="D21" s="22" t="s">
        <v>128</v>
      </c>
      <c r="E21" s="8" t="s">
        <v>175</v>
      </c>
      <c r="F21" s="7" t="s">
        <v>18</v>
      </c>
      <c r="G21" s="8" t="s">
        <v>107</v>
      </c>
      <c r="H21" s="8">
        <v>405</v>
      </c>
      <c r="I21" s="7">
        <f t="shared" si="0"/>
        <v>1037</v>
      </c>
      <c r="J21" s="7">
        <v>531</v>
      </c>
      <c r="K21" s="7">
        <v>506</v>
      </c>
      <c r="L21" s="9">
        <f t="shared" si="1"/>
        <v>143474</v>
      </c>
      <c r="M21" s="9">
        <v>8000</v>
      </c>
      <c r="N21" s="9">
        <v>0</v>
      </c>
      <c r="O21" s="9">
        <v>71594</v>
      </c>
      <c r="P21" s="9">
        <v>0</v>
      </c>
      <c r="Q21" s="9">
        <f t="shared" si="2"/>
        <v>71594</v>
      </c>
      <c r="R21" s="9">
        <v>0</v>
      </c>
      <c r="S21" s="9">
        <v>63880</v>
      </c>
    </row>
    <row r="22" spans="1:19" s="6" customFormat="1" ht="45">
      <c r="A22" s="7">
        <v>19</v>
      </c>
      <c r="B22" s="23" t="s">
        <v>53</v>
      </c>
      <c r="C22" s="10" t="s">
        <v>78</v>
      </c>
      <c r="D22" s="22" t="s">
        <v>129</v>
      </c>
      <c r="E22" s="8" t="s">
        <v>176</v>
      </c>
      <c r="F22" s="7" t="s">
        <v>19</v>
      </c>
      <c r="G22" s="8" t="s">
        <v>107</v>
      </c>
      <c r="H22" s="8">
        <v>246</v>
      </c>
      <c r="I22" s="7">
        <f t="shared" si="0"/>
        <v>892</v>
      </c>
      <c r="J22" s="7">
        <v>487</v>
      </c>
      <c r="K22" s="7">
        <v>405</v>
      </c>
      <c r="L22" s="9">
        <f t="shared" si="1"/>
        <v>141914</v>
      </c>
      <c r="M22" s="9">
        <v>7611</v>
      </c>
      <c r="N22" s="9">
        <v>0</v>
      </c>
      <c r="O22" s="9">
        <v>70403</v>
      </c>
      <c r="P22" s="9">
        <v>0</v>
      </c>
      <c r="Q22" s="9">
        <f t="shared" si="2"/>
        <v>70403</v>
      </c>
      <c r="R22" s="9">
        <v>0</v>
      </c>
      <c r="S22" s="9">
        <v>63900</v>
      </c>
    </row>
    <row r="23" spans="1:19" s="6" customFormat="1" ht="56.25">
      <c r="A23" s="7">
        <v>20</v>
      </c>
      <c r="B23" s="8" t="s">
        <v>54</v>
      </c>
      <c r="C23" s="8" t="s">
        <v>79</v>
      </c>
      <c r="D23" s="8" t="s">
        <v>130</v>
      </c>
      <c r="E23" s="8" t="s">
        <v>177</v>
      </c>
      <c r="F23" s="7" t="s">
        <v>20</v>
      </c>
      <c r="G23" s="8" t="s">
        <v>107</v>
      </c>
      <c r="H23" s="8">
        <v>154</v>
      </c>
      <c r="I23" s="7">
        <f t="shared" si="0"/>
        <v>595</v>
      </c>
      <c r="J23" s="7">
        <v>264</v>
      </c>
      <c r="K23" s="7">
        <v>331</v>
      </c>
      <c r="L23" s="9">
        <f t="shared" si="1"/>
        <v>234045</v>
      </c>
      <c r="M23" s="9">
        <v>11875</v>
      </c>
      <c r="N23" s="9">
        <v>158286</v>
      </c>
      <c r="O23" s="9">
        <v>0</v>
      </c>
      <c r="P23" s="9">
        <v>0</v>
      </c>
      <c r="Q23" s="9">
        <f t="shared" si="2"/>
        <v>158286</v>
      </c>
      <c r="R23" s="9">
        <v>0</v>
      </c>
      <c r="S23" s="9">
        <v>63884</v>
      </c>
    </row>
    <row r="24" spans="1:19" s="6" customFormat="1" ht="47.25" customHeight="1">
      <c r="A24" s="7">
        <v>21</v>
      </c>
      <c r="B24" s="8" t="s">
        <v>54</v>
      </c>
      <c r="C24" s="24" t="s">
        <v>80</v>
      </c>
      <c r="D24" s="8" t="s">
        <v>131</v>
      </c>
      <c r="E24" s="8" t="s">
        <v>223</v>
      </c>
      <c r="F24" s="7" t="s">
        <v>21</v>
      </c>
      <c r="G24" s="8" t="s">
        <v>107</v>
      </c>
      <c r="H24" s="8">
        <v>184</v>
      </c>
      <c r="I24" s="7">
        <f t="shared" si="0"/>
        <v>765</v>
      </c>
      <c r="J24" s="7">
        <f>290+95</f>
        <v>385</v>
      </c>
      <c r="K24" s="7">
        <f>305+75</f>
        <v>380</v>
      </c>
      <c r="L24" s="9">
        <f t="shared" si="1"/>
        <v>135637</v>
      </c>
      <c r="M24" s="9">
        <v>7410</v>
      </c>
      <c r="N24" s="9">
        <v>16557</v>
      </c>
      <c r="O24" s="9">
        <v>48104</v>
      </c>
      <c r="P24" s="9">
        <v>0</v>
      </c>
      <c r="Q24" s="9">
        <f t="shared" si="2"/>
        <v>64661</v>
      </c>
      <c r="R24" s="9">
        <v>0</v>
      </c>
      <c r="S24" s="9">
        <v>63566</v>
      </c>
    </row>
    <row r="25" spans="1:19" s="6" customFormat="1" ht="33.75">
      <c r="A25" s="7">
        <v>22</v>
      </c>
      <c r="B25" s="8" t="s">
        <v>54</v>
      </c>
      <c r="C25" s="24" t="s">
        <v>81</v>
      </c>
      <c r="D25" s="8" t="s">
        <v>132</v>
      </c>
      <c r="E25" s="8" t="s">
        <v>178</v>
      </c>
      <c r="F25" s="7" t="s">
        <v>22</v>
      </c>
      <c r="G25" s="8" t="s">
        <v>107</v>
      </c>
      <c r="H25" s="8">
        <v>120</v>
      </c>
      <c r="I25" s="7">
        <f t="shared" si="0"/>
        <v>447</v>
      </c>
      <c r="J25" s="7">
        <v>220</v>
      </c>
      <c r="K25" s="7">
        <v>227</v>
      </c>
      <c r="L25" s="9">
        <f t="shared" si="1"/>
        <v>296169</v>
      </c>
      <c r="M25" s="9">
        <v>17143</v>
      </c>
      <c r="N25" s="9">
        <v>62000</v>
      </c>
      <c r="O25" s="9">
        <v>153191</v>
      </c>
      <c r="P25" s="9">
        <v>0</v>
      </c>
      <c r="Q25" s="9">
        <f t="shared" si="2"/>
        <v>215191</v>
      </c>
      <c r="R25" s="9">
        <v>0</v>
      </c>
      <c r="S25" s="9">
        <v>63835</v>
      </c>
    </row>
    <row r="26" spans="1:19" s="6" customFormat="1" ht="45">
      <c r="A26" s="7">
        <v>23</v>
      </c>
      <c r="B26" s="8" t="s">
        <v>54</v>
      </c>
      <c r="C26" s="24" t="s">
        <v>82</v>
      </c>
      <c r="D26" s="8" t="s">
        <v>133</v>
      </c>
      <c r="E26" s="8" t="s">
        <v>179</v>
      </c>
      <c r="F26" s="7" t="s">
        <v>23</v>
      </c>
      <c r="G26" s="8" t="s">
        <v>107</v>
      </c>
      <c r="H26" s="8">
        <v>229</v>
      </c>
      <c r="I26" s="7">
        <f t="shared" si="0"/>
        <v>735</v>
      </c>
      <c r="J26" s="7">
        <v>407</v>
      </c>
      <c r="K26" s="7">
        <v>328</v>
      </c>
      <c r="L26" s="9">
        <f t="shared" si="1"/>
        <v>131221</v>
      </c>
      <c r="M26" s="9">
        <v>7008</v>
      </c>
      <c r="N26" s="9">
        <v>1500</v>
      </c>
      <c r="O26" s="9">
        <v>59090</v>
      </c>
      <c r="P26" s="9"/>
      <c r="Q26" s="9">
        <f t="shared" si="2"/>
        <v>60590</v>
      </c>
      <c r="R26" s="9"/>
      <c r="S26" s="9">
        <v>63623</v>
      </c>
    </row>
    <row r="27" spans="1:19" s="6" customFormat="1" ht="33.75">
      <c r="A27" s="7">
        <v>24</v>
      </c>
      <c r="B27" s="8" t="s">
        <v>54</v>
      </c>
      <c r="C27" s="10" t="s">
        <v>83</v>
      </c>
      <c r="D27" s="8" t="s">
        <v>134</v>
      </c>
      <c r="E27" s="8" t="s">
        <v>180</v>
      </c>
      <c r="F27" s="7" t="s">
        <v>24</v>
      </c>
      <c r="G27" s="8" t="s">
        <v>107</v>
      </c>
      <c r="H27" s="8">
        <v>356</v>
      </c>
      <c r="I27" s="7">
        <f t="shared" si="0"/>
        <v>1025</v>
      </c>
      <c r="J27" s="7">
        <v>452</v>
      </c>
      <c r="K27" s="7">
        <v>573</v>
      </c>
      <c r="L27" s="9">
        <f t="shared" si="1"/>
        <v>158663</v>
      </c>
      <c r="M27" s="9">
        <v>8942</v>
      </c>
      <c r="N27" s="9">
        <v>23319</v>
      </c>
      <c r="O27" s="9">
        <v>62482</v>
      </c>
      <c r="P27" s="9">
        <v>0</v>
      </c>
      <c r="Q27" s="9">
        <f t="shared" si="2"/>
        <v>85801</v>
      </c>
      <c r="R27" s="9">
        <v>0</v>
      </c>
      <c r="S27" s="9">
        <v>63920</v>
      </c>
    </row>
    <row r="28" spans="1:19" s="6" customFormat="1" ht="45">
      <c r="A28" s="7">
        <v>25</v>
      </c>
      <c r="B28" s="8" t="s">
        <v>55</v>
      </c>
      <c r="C28" s="10" t="s">
        <v>84</v>
      </c>
      <c r="D28" s="25" t="s">
        <v>135</v>
      </c>
      <c r="E28" s="8" t="s">
        <v>181</v>
      </c>
      <c r="F28" s="7" t="s">
        <v>25</v>
      </c>
      <c r="G28" s="8" t="s">
        <v>107</v>
      </c>
      <c r="H28" s="8">
        <v>1100</v>
      </c>
      <c r="I28" s="7">
        <f t="shared" si="0"/>
        <v>3300</v>
      </c>
      <c r="J28" s="7">
        <v>1220</v>
      </c>
      <c r="K28" s="7">
        <v>2080</v>
      </c>
      <c r="L28" s="9">
        <f t="shared" si="1"/>
        <v>152924</v>
      </c>
      <c r="M28" s="9">
        <v>15394</v>
      </c>
      <c r="N28" s="9">
        <v>0</v>
      </c>
      <c r="O28" s="9">
        <v>73550</v>
      </c>
      <c r="P28" s="9">
        <v>0</v>
      </c>
      <c r="Q28" s="9">
        <f t="shared" si="2"/>
        <v>73550</v>
      </c>
      <c r="R28" s="9">
        <v>0</v>
      </c>
      <c r="S28" s="9">
        <v>63980</v>
      </c>
    </row>
    <row r="29" spans="1:19" s="6" customFormat="1" ht="56.25">
      <c r="A29" s="7">
        <v>26</v>
      </c>
      <c r="B29" s="8" t="s">
        <v>55</v>
      </c>
      <c r="C29" s="10" t="s">
        <v>85</v>
      </c>
      <c r="D29" s="25" t="s">
        <v>136</v>
      </c>
      <c r="E29" s="8" t="s">
        <v>182</v>
      </c>
      <c r="F29" s="7" t="s">
        <v>26</v>
      </c>
      <c r="G29" s="8" t="s">
        <v>107</v>
      </c>
      <c r="H29" s="8">
        <v>650</v>
      </c>
      <c r="I29" s="7">
        <f t="shared" si="0"/>
        <v>2150</v>
      </c>
      <c r="J29" s="7">
        <v>985</v>
      </c>
      <c r="K29" s="7">
        <v>1165</v>
      </c>
      <c r="L29" s="9">
        <f t="shared" si="1"/>
        <v>124443</v>
      </c>
      <c r="M29" s="9">
        <v>6759</v>
      </c>
      <c r="N29" s="9">
        <v>36057</v>
      </c>
      <c r="O29" s="9">
        <v>20000</v>
      </c>
      <c r="P29" s="9">
        <v>0</v>
      </c>
      <c r="Q29" s="9">
        <f t="shared" si="2"/>
        <v>56057</v>
      </c>
      <c r="R29" s="9">
        <v>0</v>
      </c>
      <c r="S29" s="9">
        <v>61627</v>
      </c>
    </row>
    <row r="30" spans="1:19" s="6" customFormat="1" ht="45">
      <c r="A30" s="7">
        <v>27</v>
      </c>
      <c r="B30" s="8" t="s">
        <v>55</v>
      </c>
      <c r="C30" s="10" t="s">
        <v>86</v>
      </c>
      <c r="D30" s="25" t="s">
        <v>137</v>
      </c>
      <c r="E30" s="8" t="s">
        <v>183</v>
      </c>
      <c r="F30" s="7" t="s">
        <v>27</v>
      </c>
      <c r="G30" s="8" t="s">
        <v>107</v>
      </c>
      <c r="H30" s="8">
        <v>215</v>
      </c>
      <c r="I30" s="7">
        <f t="shared" si="0"/>
        <v>565</v>
      </c>
      <c r="J30" s="7">
        <v>278</v>
      </c>
      <c r="K30" s="7">
        <v>287</v>
      </c>
      <c r="L30" s="9">
        <f t="shared" si="1"/>
        <v>153121</v>
      </c>
      <c r="M30" s="9">
        <v>24195</v>
      </c>
      <c r="N30" s="9">
        <v>49540</v>
      </c>
      <c r="O30" s="9">
        <v>12500</v>
      </c>
      <c r="P30" s="9">
        <v>0</v>
      </c>
      <c r="Q30" s="9">
        <f t="shared" si="2"/>
        <v>62040</v>
      </c>
      <c r="R30" s="9">
        <v>3000</v>
      </c>
      <c r="S30" s="9">
        <v>63886</v>
      </c>
    </row>
    <row r="31" spans="1:21" s="6" customFormat="1" ht="44.25" customHeight="1">
      <c r="A31" s="7">
        <v>28</v>
      </c>
      <c r="B31" s="8" t="s">
        <v>55</v>
      </c>
      <c r="C31" s="10" t="s">
        <v>87</v>
      </c>
      <c r="D31" s="25" t="s">
        <v>138</v>
      </c>
      <c r="E31" s="11" t="s">
        <v>224</v>
      </c>
      <c r="F31" s="7" t="s">
        <v>28</v>
      </c>
      <c r="G31" s="8" t="s">
        <v>107</v>
      </c>
      <c r="H31" s="8">
        <v>124</v>
      </c>
      <c r="I31" s="7">
        <f t="shared" si="0"/>
        <v>444</v>
      </c>
      <c r="J31" s="7">
        <f>159+48</f>
        <v>207</v>
      </c>
      <c r="K31" s="7">
        <f>198+39</f>
        <v>237</v>
      </c>
      <c r="L31" s="9">
        <f t="shared" si="1"/>
        <v>194512</v>
      </c>
      <c r="M31" s="9">
        <v>14718</v>
      </c>
      <c r="N31" s="9">
        <v>98466</v>
      </c>
      <c r="O31" s="9">
        <v>17392</v>
      </c>
      <c r="P31" s="9">
        <v>0</v>
      </c>
      <c r="Q31" s="9">
        <f t="shared" si="2"/>
        <v>115858</v>
      </c>
      <c r="R31" s="9">
        <v>0</v>
      </c>
      <c r="S31" s="9">
        <v>63936</v>
      </c>
      <c r="T31" s="8" t="s">
        <v>29</v>
      </c>
      <c r="U31" s="26" t="s">
        <v>30</v>
      </c>
    </row>
    <row r="32" spans="1:19" s="6" customFormat="1" ht="48" customHeight="1">
      <c r="A32" s="7">
        <v>29</v>
      </c>
      <c r="B32" s="8" t="s">
        <v>55</v>
      </c>
      <c r="C32" s="10" t="s">
        <v>88</v>
      </c>
      <c r="D32" s="25" t="s">
        <v>139</v>
      </c>
      <c r="E32" s="11" t="s">
        <v>184</v>
      </c>
      <c r="F32" s="7" t="s">
        <v>31</v>
      </c>
      <c r="G32" s="8" t="s">
        <v>109</v>
      </c>
      <c r="H32" s="8">
        <v>202</v>
      </c>
      <c r="I32" s="7">
        <f t="shared" si="0"/>
        <v>506</v>
      </c>
      <c r="J32" s="7">
        <f>204+26</f>
        <v>230</v>
      </c>
      <c r="K32" s="7">
        <f>225+51</f>
        <v>276</v>
      </c>
      <c r="L32" s="9">
        <f t="shared" si="1"/>
        <v>152579</v>
      </c>
      <c r="M32" s="9">
        <v>11425</v>
      </c>
      <c r="N32" s="9">
        <v>57231</v>
      </c>
      <c r="O32" s="9">
        <v>20000</v>
      </c>
      <c r="P32" s="9">
        <v>0</v>
      </c>
      <c r="Q32" s="9">
        <f t="shared" si="2"/>
        <v>77231</v>
      </c>
      <c r="R32" s="9">
        <v>0</v>
      </c>
      <c r="S32" s="9">
        <v>63923</v>
      </c>
    </row>
    <row r="33" spans="1:19" s="6" customFormat="1" ht="57.75" customHeight="1">
      <c r="A33" s="7">
        <v>30</v>
      </c>
      <c r="B33" s="8" t="s">
        <v>56</v>
      </c>
      <c r="C33" s="8" t="s">
        <v>89</v>
      </c>
      <c r="D33" s="8" t="s">
        <v>140</v>
      </c>
      <c r="E33" s="8" t="s">
        <v>185</v>
      </c>
      <c r="F33" s="7" t="s">
        <v>32</v>
      </c>
      <c r="G33" s="8" t="s">
        <v>107</v>
      </c>
      <c r="H33" s="8">
        <v>368</v>
      </c>
      <c r="I33" s="7">
        <f t="shared" si="0"/>
        <v>813</v>
      </c>
      <c r="J33" s="7">
        <v>372</v>
      </c>
      <c r="K33" s="7">
        <v>441</v>
      </c>
      <c r="L33" s="9">
        <f t="shared" si="1"/>
        <v>156053</v>
      </c>
      <c r="M33" s="9">
        <v>8373</v>
      </c>
      <c r="N33" s="9">
        <v>0</v>
      </c>
      <c r="O33" s="9">
        <v>69954</v>
      </c>
      <c r="P33" s="9">
        <v>0</v>
      </c>
      <c r="Q33" s="9">
        <f t="shared" si="2"/>
        <v>69954</v>
      </c>
      <c r="R33" s="9">
        <v>0</v>
      </c>
      <c r="S33" s="9">
        <v>77726</v>
      </c>
    </row>
    <row r="34" spans="1:19" s="6" customFormat="1" ht="56.25">
      <c r="A34" s="7">
        <v>31</v>
      </c>
      <c r="B34" s="8" t="s">
        <v>56</v>
      </c>
      <c r="C34" s="10" t="s">
        <v>90</v>
      </c>
      <c r="D34" s="8" t="s">
        <v>141</v>
      </c>
      <c r="E34" s="8" t="s">
        <v>186</v>
      </c>
      <c r="F34" s="7" t="s">
        <v>33</v>
      </c>
      <c r="G34" s="8" t="s">
        <v>107</v>
      </c>
      <c r="H34" s="8">
        <v>1217</v>
      </c>
      <c r="I34" s="7">
        <f t="shared" si="0"/>
        <v>4171</v>
      </c>
      <c r="J34" s="7">
        <v>1873</v>
      </c>
      <c r="K34" s="7">
        <v>2298</v>
      </c>
      <c r="L34" s="9">
        <f t="shared" si="1"/>
        <v>196790</v>
      </c>
      <c r="M34" s="9">
        <v>9862</v>
      </c>
      <c r="N34" s="9">
        <v>107538</v>
      </c>
      <c r="O34" s="9">
        <v>0</v>
      </c>
      <c r="P34" s="9">
        <v>0</v>
      </c>
      <c r="Q34" s="9">
        <f t="shared" si="2"/>
        <v>107538</v>
      </c>
      <c r="R34" s="9">
        <v>0</v>
      </c>
      <c r="S34" s="9">
        <v>79390</v>
      </c>
    </row>
    <row r="35" spans="1:19" s="6" customFormat="1" ht="45">
      <c r="A35" s="7">
        <v>32</v>
      </c>
      <c r="B35" s="8" t="s">
        <v>56</v>
      </c>
      <c r="C35" s="10" t="s">
        <v>91</v>
      </c>
      <c r="D35" s="8" t="s">
        <v>142</v>
      </c>
      <c r="E35" s="8" t="s">
        <v>187</v>
      </c>
      <c r="F35" s="7" t="s">
        <v>34</v>
      </c>
      <c r="G35" s="8" t="s">
        <v>107</v>
      </c>
      <c r="H35" s="8">
        <v>155</v>
      </c>
      <c r="I35" s="7">
        <f t="shared" si="0"/>
        <v>455</v>
      </c>
      <c r="J35" s="7">
        <v>175</v>
      </c>
      <c r="K35" s="7">
        <v>280</v>
      </c>
      <c r="L35" s="9">
        <f t="shared" si="1"/>
        <v>143194</v>
      </c>
      <c r="M35" s="9">
        <v>7099</v>
      </c>
      <c r="N35" s="9">
        <v>0</v>
      </c>
      <c r="O35" s="9">
        <v>64475</v>
      </c>
      <c r="P35" s="9">
        <v>0</v>
      </c>
      <c r="Q35" s="9">
        <f t="shared" si="2"/>
        <v>64475</v>
      </c>
      <c r="R35" s="9">
        <v>0</v>
      </c>
      <c r="S35" s="9">
        <v>71620</v>
      </c>
    </row>
    <row r="36" spans="1:19" s="6" customFormat="1" ht="33.75">
      <c r="A36" s="7">
        <v>33</v>
      </c>
      <c r="B36" s="8" t="s">
        <v>57</v>
      </c>
      <c r="C36" s="20" t="s">
        <v>92</v>
      </c>
      <c r="D36" s="22" t="s">
        <v>143</v>
      </c>
      <c r="E36" s="8" t="s">
        <v>188</v>
      </c>
      <c r="F36" s="7" t="s">
        <v>35</v>
      </c>
      <c r="G36" s="8" t="s">
        <v>107</v>
      </c>
      <c r="H36" s="8">
        <v>350</v>
      </c>
      <c r="I36" s="7">
        <f t="shared" si="0"/>
        <v>565</v>
      </c>
      <c r="J36" s="7">
        <v>246</v>
      </c>
      <c r="K36" s="7">
        <v>319</v>
      </c>
      <c r="L36" s="9">
        <f t="shared" si="1"/>
        <v>297800</v>
      </c>
      <c r="M36" s="9">
        <v>14951</v>
      </c>
      <c r="N36" s="9">
        <v>0</v>
      </c>
      <c r="O36" s="9">
        <v>202879</v>
      </c>
      <c r="P36" s="9">
        <v>0</v>
      </c>
      <c r="Q36" s="9">
        <f t="shared" si="2"/>
        <v>202879</v>
      </c>
      <c r="R36" s="9">
        <v>0</v>
      </c>
      <c r="S36" s="9">
        <v>79970</v>
      </c>
    </row>
    <row r="37" spans="1:19" s="6" customFormat="1" ht="33.75">
      <c r="A37" s="7">
        <v>34</v>
      </c>
      <c r="B37" s="8" t="s">
        <v>57</v>
      </c>
      <c r="C37" s="20" t="s">
        <v>93</v>
      </c>
      <c r="D37" s="20" t="s">
        <v>144</v>
      </c>
      <c r="E37" s="8" t="s">
        <v>189</v>
      </c>
      <c r="F37" s="7" t="s">
        <v>36</v>
      </c>
      <c r="G37" s="8" t="s">
        <v>107</v>
      </c>
      <c r="H37" s="8">
        <v>234</v>
      </c>
      <c r="I37" s="7">
        <f t="shared" si="0"/>
        <v>561</v>
      </c>
      <c r="J37" s="7">
        <v>235</v>
      </c>
      <c r="K37" s="7">
        <v>326</v>
      </c>
      <c r="L37" s="9">
        <f t="shared" si="1"/>
        <v>212361</v>
      </c>
      <c r="M37" s="9">
        <v>10720</v>
      </c>
      <c r="N37" s="9">
        <v>0</v>
      </c>
      <c r="O37" s="9">
        <v>129685</v>
      </c>
      <c r="P37" s="9">
        <v>0</v>
      </c>
      <c r="Q37" s="9">
        <f t="shared" si="2"/>
        <v>129685</v>
      </c>
      <c r="R37" s="9">
        <v>0</v>
      </c>
      <c r="S37" s="9">
        <v>71956</v>
      </c>
    </row>
    <row r="38" spans="1:19" s="6" customFormat="1" ht="45">
      <c r="A38" s="7">
        <v>35</v>
      </c>
      <c r="B38" s="8" t="s">
        <v>57</v>
      </c>
      <c r="C38" s="20" t="s">
        <v>94</v>
      </c>
      <c r="D38" s="20" t="s">
        <v>145</v>
      </c>
      <c r="E38" s="8" t="s">
        <v>190</v>
      </c>
      <c r="F38" s="7" t="s">
        <v>37</v>
      </c>
      <c r="G38" s="8" t="s">
        <v>107</v>
      </c>
      <c r="H38" s="8">
        <v>199</v>
      </c>
      <c r="I38" s="7">
        <f t="shared" si="0"/>
        <v>537</v>
      </c>
      <c r="J38" s="7">
        <v>235</v>
      </c>
      <c r="K38" s="7">
        <v>302</v>
      </c>
      <c r="L38" s="9">
        <f t="shared" si="1"/>
        <v>276639</v>
      </c>
      <c r="M38" s="9">
        <v>14028</v>
      </c>
      <c r="N38" s="9">
        <v>0</v>
      </c>
      <c r="O38" s="9">
        <v>182638</v>
      </c>
      <c r="P38" s="9">
        <v>0</v>
      </c>
      <c r="Q38" s="9">
        <f t="shared" si="2"/>
        <v>182638</v>
      </c>
      <c r="R38" s="9">
        <v>0</v>
      </c>
      <c r="S38" s="9">
        <v>79973</v>
      </c>
    </row>
    <row r="39" spans="1:19" s="6" customFormat="1" ht="33.75">
      <c r="A39" s="7">
        <v>36</v>
      </c>
      <c r="B39" s="8" t="s">
        <v>57</v>
      </c>
      <c r="C39" s="20" t="s">
        <v>95</v>
      </c>
      <c r="D39" s="22" t="s">
        <v>146</v>
      </c>
      <c r="E39" s="8" t="s">
        <v>191</v>
      </c>
      <c r="F39" s="7" t="s">
        <v>38</v>
      </c>
      <c r="G39" s="8" t="s">
        <v>107</v>
      </c>
      <c r="H39" s="8">
        <v>315</v>
      </c>
      <c r="I39" s="7">
        <f t="shared" si="0"/>
        <v>788</v>
      </c>
      <c r="J39" s="7">
        <v>322</v>
      </c>
      <c r="K39" s="7">
        <v>466</v>
      </c>
      <c r="L39" s="9">
        <f t="shared" si="1"/>
        <v>191370</v>
      </c>
      <c r="M39" s="9">
        <v>9575</v>
      </c>
      <c r="N39" s="9">
        <v>0</v>
      </c>
      <c r="O39" s="9">
        <v>109795</v>
      </c>
      <c r="P39" s="9">
        <v>0</v>
      </c>
      <c r="Q39" s="9">
        <f t="shared" si="2"/>
        <v>109795</v>
      </c>
      <c r="R39" s="9">
        <v>0</v>
      </c>
      <c r="S39" s="9">
        <v>72000</v>
      </c>
    </row>
    <row r="40" spans="1:19" s="6" customFormat="1" ht="46.5" customHeight="1">
      <c r="A40" s="7">
        <v>37</v>
      </c>
      <c r="B40" s="8" t="s">
        <v>57</v>
      </c>
      <c r="C40" s="20" t="s">
        <v>96</v>
      </c>
      <c r="D40" s="22" t="s">
        <v>147</v>
      </c>
      <c r="E40" s="8" t="s">
        <v>192</v>
      </c>
      <c r="F40" s="7" t="s">
        <v>39</v>
      </c>
      <c r="G40" s="8" t="s">
        <v>109</v>
      </c>
      <c r="H40" s="8">
        <v>261</v>
      </c>
      <c r="I40" s="7">
        <f t="shared" si="0"/>
        <v>1036</v>
      </c>
      <c r="J40" s="7">
        <v>472</v>
      </c>
      <c r="K40" s="7">
        <v>564</v>
      </c>
      <c r="L40" s="9">
        <f t="shared" si="1"/>
        <v>104384</v>
      </c>
      <c r="M40" s="9">
        <v>5572</v>
      </c>
      <c r="N40" s="9">
        <v>37976</v>
      </c>
      <c r="O40" s="9">
        <v>40100</v>
      </c>
      <c r="P40" s="9">
        <v>0</v>
      </c>
      <c r="Q40" s="9">
        <f t="shared" si="2"/>
        <v>78076</v>
      </c>
      <c r="R40" s="9">
        <v>0</v>
      </c>
      <c r="S40" s="9">
        <v>20736</v>
      </c>
    </row>
    <row r="41" spans="1:19" s="6" customFormat="1" ht="56.25">
      <c r="A41" s="7">
        <v>38</v>
      </c>
      <c r="B41" s="12" t="s">
        <v>58</v>
      </c>
      <c r="C41" s="8" t="s">
        <v>97</v>
      </c>
      <c r="D41" s="25" t="s">
        <v>148</v>
      </c>
      <c r="E41" s="8" t="s">
        <v>193</v>
      </c>
      <c r="F41" s="7" t="s">
        <v>40</v>
      </c>
      <c r="G41" s="8" t="s">
        <v>107</v>
      </c>
      <c r="H41" s="8">
        <v>770</v>
      </c>
      <c r="I41" s="7">
        <f>SUM(J41:K41)</f>
        <v>2589</v>
      </c>
      <c r="J41" s="7">
        <f>951+269</f>
        <v>1220</v>
      </c>
      <c r="K41" s="7">
        <f>1110+259</f>
        <v>1369</v>
      </c>
      <c r="L41" s="9">
        <f t="shared" si="1"/>
        <v>160600</v>
      </c>
      <c r="M41" s="9">
        <v>16000</v>
      </c>
      <c r="N41" s="9">
        <v>50000</v>
      </c>
      <c r="O41" s="9">
        <v>40000</v>
      </c>
      <c r="P41" s="9">
        <v>34000</v>
      </c>
      <c r="Q41" s="9">
        <f t="shared" si="2"/>
        <v>124000</v>
      </c>
      <c r="R41" s="9">
        <v>0</v>
      </c>
      <c r="S41" s="9">
        <v>20600</v>
      </c>
    </row>
    <row r="42" spans="1:19" s="6" customFormat="1" ht="56.25">
      <c r="A42" s="7">
        <v>39</v>
      </c>
      <c r="B42" s="12" t="s">
        <v>58</v>
      </c>
      <c r="C42" s="8" t="s">
        <v>98</v>
      </c>
      <c r="D42" s="8" t="s">
        <v>149</v>
      </c>
      <c r="E42" s="8" t="s">
        <v>194</v>
      </c>
      <c r="F42" s="7" t="s">
        <v>41</v>
      </c>
      <c r="G42" s="8" t="s">
        <v>107</v>
      </c>
      <c r="H42" s="8">
        <v>846</v>
      </c>
      <c r="I42" s="7">
        <f>SUM(J42:K42)</f>
        <v>3498</v>
      </c>
      <c r="J42" s="7">
        <v>1624</v>
      </c>
      <c r="K42" s="7">
        <v>1874</v>
      </c>
      <c r="L42" s="9">
        <f t="shared" si="1"/>
        <v>114600</v>
      </c>
      <c r="M42" s="9">
        <v>10000</v>
      </c>
      <c r="N42" s="9">
        <v>10000</v>
      </c>
      <c r="O42" s="9">
        <v>40000</v>
      </c>
      <c r="P42" s="9">
        <v>34000</v>
      </c>
      <c r="Q42" s="9">
        <f t="shared" si="2"/>
        <v>84000</v>
      </c>
      <c r="R42" s="9">
        <v>0</v>
      </c>
      <c r="S42" s="9">
        <v>20600</v>
      </c>
    </row>
    <row r="43" spans="1:19" s="6" customFormat="1" ht="56.25">
      <c r="A43" s="7">
        <v>40</v>
      </c>
      <c r="B43" s="12" t="s">
        <v>58</v>
      </c>
      <c r="C43" s="8" t="s">
        <v>99</v>
      </c>
      <c r="D43" s="8" t="s">
        <v>150</v>
      </c>
      <c r="E43" s="8" t="s">
        <v>195</v>
      </c>
      <c r="F43" s="7" t="s">
        <v>42</v>
      </c>
      <c r="G43" s="8" t="s">
        <v>107</v>
      </c>
      <c r="H43" s="8">
        <v>303</v>
      </c>
      <c r="I43" s="7">
        <f>SUM(J43:K43)</f>
        <v>770</v>
      </c>
      <c r="J43" s="7">
        <v>301</v>
      </c>
      <c r="K43" s="7">
        <v>469</v>
      </c>
      <c r="L43" s="9">
        <f t="shared" si="1"/>
        <v>119600</v>
      </c>
      <c r="M43" s="9">
        <v>10000</v>
      </c>
      <c r="N43" s="9">
        <v>15000</v>
      </c>
      <c r="O43" s="9">
        <v>40000</v>
      </c>
      <c r="P43" s="9">
        <v>34000</v>
      </c>
      <c r="Q43" s="9">
        <f t="shared" si="2"/>
        <v>89000</v>
      </c>
      <c r="R43" s="9">
        <v>0</v>
      </c>
      <c r="S43" s="9">
        <v>20600</v>
      </c>
    </row>
    <row r="44" spans="1:19" s="6" customFormat="1" ht="67.5">
      <c r="A44" s="7">
        <v>41</v>
      </c>
      <c r="B44" s="12" t="s">
        <v>58</v>
      </c>
      <c r="C44" s="8" t="s">
        <v>100</v>
      </c>
      <c r="D44" s="8" t="s">
        <v>151</v>
      </c>
      <c r="E44" s="8" t="s">
        <v>196</v>
      </c>
      <c r="F44" s="7" t="s">
        <v>43</v>
      </c>
      <c r="G44" s="17" t="s">
        <v>110</v>
      </c>
      <c r="H44" s="8">
        <v>1145</v>
      </c>
      <c r="I44" s="7">
        <f>SUM(J44:K44)</f>
        <v>3375</v>
      </c>
      <c r="J44" s="7">
        <v>1563</v>
      </c>
      <c r="K44" s="7">
        <v>1812</v>
      </c>
      <c r="L44" s="9">
        <f>M44+Q44+R44+S44</f>
        <v>114600</v>
      </c>
      <c r="M44" s="9">
        <v>9600</v>
      </c>
      <c r="N44" s="9">
        <v>10000</v>
      </c>
      <c r="O44" s="9">
        <v>40000</v>
      </c>
      <c r="P44" s="9">
        <v>34000</v>
      </c>
      <c r="Q44" s="9">
        <f t="shared" si="2"/>
        <v>84000</v>
      </c>
      <c r="R44" s="9">
        <v>0</v>
      </c>
      <c r="S44" s="9">
        <v>21000</v>
      </c>
    </row>
    <row r="45" spans="1:19" s="6" customFormat="1" ht="45">
      <c r="A45" s="7">
        <v>42</v>
      </c>
      <c r="B45" s="12" t="s">
        <v>59</v>
      </c>
      <c r="C45" s="8" t="s">
        <v>101</v>
      </c>
      <c r="D45" s="25" t="s">
        <v>152</v>
      </c>
      <c r="E45" s="8" t="s">
        <v>197</v>
      </c>
      <c r="F45" s="7" t="s">
        <v>44</v>
      </c>
      <c r="G45" s="8" t="s">
        <v>107</v>
      </c>
      <c r="H45" s="8">
        <v>216</v>
      </c>
      <c r="I45" s="7">
        <f aca="true" t="shared" si="3" ref="I45:I50">SUM(J45:K45)</f>
        <v>812</v>
      </c>
      <c r="J45" s="7">
        <v>332</v>
      </c>
      <c r="K45" s="7">
        <v>480</v>
      </c>
      <c r="L45" s="9">
        <f t="shared" si="1"/>
        <v>119181</v>
      </c>
      <c r="M45" s="9">
        <v>14051</v>
      </c>
      <c r="N45" s="9">
        <v>20006</v>
      </c>
      <c r="O45" s="9">
        <v>29999</v>
      </c>
      <c r="P45" s="9">
        <v>34000</v>
      </c>
      <c r="Q45" s="9">
        <f t="shared" si="2"/>
        <v>84005</v>
      </c>
      <c r="R45" s="9">
        <v>0</v>
      </c>
      <c r="S45" s="9">
        <v>21125</v>
      </c>
    </row>
    <row r="46" spans="1:19" s="6" customFormat="1" ht="45">
      <c r="A46" s="7">
        <v>43</v>
      </c>
      <c r="B46" s="12" t="s">
        <v>59</v>
      </c>
      <c r="C46" s="8" t="s">
        <v>74</v>
      </c>
      <c r="D46" s="25" t="s">
        <v>153</v>
      </c>
      <c r="E46" s="8" t="s">
        <v>198</v>
      </c>
      <c r="F46" s="7" t="s">
        <v>45</v>
      </c>
      <c r="G46" s="8" t="s">
        <v>107</v>
      </c>
      <c r="H46" s="8">
        <v>361</v>
      </c>
      <c r="I46" s="7">
        <f t="shared" si="3"/>
        <v>1140</v>
      </c>
      <c r="J46" s="7">
        <f>385+118</f>
        <v>503</v>
      </c>
      <c r="K46" s="7">
        <f>501+136</f>
        <v>637</v>
      </c>
      <c r="L46" s="9">
        <f t="shared" si="1"/>
        <v>116067</v>
      </c>
      <c r="M46" s="9">
        <v>6067</v>
      </c>
      <c r="N46" s="9">
        <v>10000</v>
      </c>
      <c r="O46" s="9">
        <v>45000</v>
      </c>
      <c r="P46" s="9">
        <v>34000</v>
      </c>
      <c r="Q46" s="9">
        <f t="shared" si="2"/>
        <v>89000</v>
      </c>
      <c r="R46" s="9">
        <v>0</v>
      </c>
      <c r="S46" s="9">
        <v>21000</v>
      </c>
    </row>
    <row r="47" spans="1:19" s="6" customFormat="1" ht="45">
      <c r="A47" s="7">
        <v>44</v>
      </c>
      <c r="B47" s="12" t="s">
        <v>59</v>
      </c>
      <c r="C47" s="8" t="s">
        <v>102</v>
      </c>
      <c r="D47" s="8" t="s">
        <v>154</v>
      </c>
      <c r="E47" s="8" t="s">
        <v>199</v>
      </c>
      <c r="F47" s="7" t="s">
        <v>46</v>
      </c>
      <c r="G47" s="8" t="s">
        <v>107</v>
      </c>
      <c r="H47" s="8">
        <v>153</v>
      </c>
      <c r="I47" s="7">
        <f t="shared" si="3"/>
        <v>525</v>
      </c>
      <c r="J47" s="7">
        <v>247</v>
      </c>
      <c r="K47" s="7">
        <v>278</v>
      </c>
      <c r="L47" s="9">
        <f t="shared" si="1"/>
        <v>120462</v>
      </c>
      <c r="M47" s="9">
        <v>6071</v>
      </c>
      <c r="N47" s="9">
        <v>7178</v>
      </c>
      <c r="O47" s="9">
        <v>30000</v>
      </c>
      <c r="P47" s="9">
        <v>34000</v>
      </c>
      <c r="Q47" s="9">
        <f t="shared" si="2"/>
        <v>71178</v>
      </c>
      <c r="R47" s="9">
        <v>22113</v>
      </c>
      <c r="S47" s="9">
        <v>21100</v>
      </c>
    </row>
    <row r="48" spans="1:19" s="6" customFormat="1" ht="45">
      <c r="A48" s="7">
        <v>45</v>
      </c>
      <c r="B48" s="12" t="s">
        <v>60</v>
      </c>
      <c r="C48" s="8" t="s">
        <v>103</v>
      </c>
      <c r="D48" s="8" t="s">
        <v>155</v>
      </c>
      <c r="E48" s="8" t="s">
        <v>200</v>
      </c>
      <c r="F48" s="7" t="s">
        <v>47</v>
      </c>
      <c r="G48" s="8" t="s">
        <v>107</v>
      </c>
      <c r="H48" s="8">
        <v>464</v>
      </c>
      <c r="I48" s="7">
        <f t="shared" si="3"/>
        <v>1760</v>
      </c>
      <c r="J48" s="7">
        <v>712</v>
      </c>
      <c r="K48" s="7">
        <v>1048</v>
      </c>
      <c r="L48" s="9">
        <f>M48+Q48+R48+S48</f>
        <v>95733</v>
      </c>
      <c r="M48" s="9">
        <v>12633</v>
      </c>
      <c r="N48" s="9"/>
      <c r="O48" s="9">
        <v>30000</v>
      </c>
      <c r="P48" s="9">
        <v>34000</v>
      </c>
      <c r="Q48" s="9">
        <f>N48+O48+P48</f>
        <v>64000</v>
      </c>
      <c r="R48" s="9"/>
      <c r="S48" s="9">
        <v>19100</v>
      </c>
    </row>
    <row r="49" spans="1:19" s="6" customFormat="1" ht="34.5" customHeight="1">
      <c r="A49" s="7">
        <v>46</v>
      </c>
      <c r="B49" s="12" t="s">
        <v>60</v>
      </c>
      <c r="C49" s="8" t="s">
        <v>104</v>
      </c>
      <c r="D49" s="8" t="s">
        <v>156</v>
      </c>
      <c r="E49" s="8" t="s">
        <v>201</v>
      </c>
      <c r="F49" s="7" t="s">
        <v>48</v>
      </c>
      <c r="G49" s="8" t="s">
        <v>108</v>
      </c>
      <c r="H49" s="8">
        <v>178</v>
      </c>
      <c r="I49" s="7">
        <f t="shared" si="3"/>
        <v>463</v>
      </c>
      <c r="J49" s="7">
        <v>209</v>
      </c>
      <c r="K49" s="7">
        <v>254</v>
      </c>
      <c r="L49" s="9">
        <f>M49+Q49+R49+S49</f>
        <v>82174</v>
      </c>
      <c r="M49" s="9">
        <v>4647</v>
      </c>
      <c r="N49" s="9">
        <v>0</v>
      </c>
      <c r="O49" s="9">
        <v>27130</v>
      </c>
      <c r="P49" s="9">
        <v>34000</v>
      </c>
      <c r="Q49" s="9">
        <f>N49+O49+P49</f>
        <v>61130</v>
      </c>
      <c r="R49" s="9">
        <v>0</v>
      </c>
      <c r="S49" s="9">
        <v>16397</v>
      </c>
    </row>
    <row r="50" spans="1:19" s="6" customFormat="1" ht="45" customHeight="1" thickBot="1">
      <c r="A50" s="7">
        <v>47</v>
      </c>
      <c r="B50" s="12" t="s">
        <v>60</v>
      </c>
      <c r="C50" s="8" t="s">
        <v>105</v>
      </c>
      <c r="D50" s="8" t="s">
        <v>157</v>
      </c>
      <c r="E50" s="8" t="s">
        <v>225</v>
      </c>
      <c r="F50" s="7" t="s">
        <v>49</v>
      </c>
      <c r="G50" s="8" t="s">
        <v>107</v>
      </c>
      <c r="H50" s="8">
        <v>240</v>
      </c>
      <c r="I50" s="7">
        <f t="shared" si="3"/>
        <v>868</v>
      </c>
      <c r="J50" s="7">
        <f>292+104</f>
        <v>396</v>
      </c>
      <c r="K50" s="7">
        <f>349+123</f>
        <v>472</v>
      </c>
      <c r="L50" s="9">
        <f>M50+Q50+R50+S50</f>
        <v>121751</v>
      </c>
      <c r="M50" s="9">
        <v>10191</v>
      </c>
      <c r="N50" s="9">
        <v>26760</v>
      </c>
      <c r="O50" s="9">
        <v>30000</v>
      </c>
      <c r="P50" s="9">
        <v>34000</v>
      </c>
      <c r="Q50" s="9">
        <f>N50+O50+P50</f>
        <v>90760</v>
      </c>
      <c r="R50" s="9">
        <v>0</v>
      </c>
      <c r="S50" s="9">
        <v>20800</v>
      </c>
    </row>
    <row r="51" spans="1:19" s="30" customFormat="1" ht="21" customHeight="1" thickBot="1">
      <c r="A51" s="27">
        <f>COUNTA(A4:A50)</f>
        <v>47</v>
      </c>
      <c r="B51" s="28"/>
      <c r="C51" s="28"/>
      <c r="D51" s="28"/>
      <c r="E51" s="28"/>
      <c r="F51" s="27">
        <f>COUNTA(F4:F50)</f>
        <v>47</v>
      </c>
      <c r="G51" s="28"/>
      <c r="H51" s="27">
        <f aca="true" t="shared" si="4" ref="H51:S51">SUM(H4:H50)</f>
        <v>17338</v>
      </c>
      <c r="I51" s="27">
        <f t="shared" si="4"/>
        <v>54866</v>
      </c>
      <c r="J51" s="27">
        <f t="shared" si="4"/>
        <v>24950</v>
      </c>
      <c r="K51" s="27">
        <f t="shared" si="4"/>
        <v>29916</v>
      </c>
      <c r="L51" s="29">
        <f t="shared" si="4"/>
        <v>7160205</v>
      </c>
      <c r="M51" s="29">
        <f t="shared" si="4"/>
        <v>447385</v>
      </c>
      <c r="N51" s="29">
        <f t="shared" si="4"/>
        <v>875020</v>
      </c>
      <c r="O51" s="29">
        <f t="shared" si="4"/>
        <v>2777592</v>
      </c>
      <c r="P51" s="29">
        <f t="shared" si="4"/>
        <v>340000</v>
      </c>
      <c r="Q51" s="29">
        <f t="shared" si="4"/>
        <v>3992612</v>
      </c>
      <c r="R51" s="29">
        <f t="shared" si="4"/>
        <v>65113</v>
      </c>
      <c r="S51" s="29">
        <f t="shared" si="4"/>
        <v>2655095</v>
      </c>
    </row>
    <row r="52" spans="1:19" s="13" customFormat="1" ht="11.25">
      <c r="A52" s="14"/>
      <c r="F52" s="14"/>
      <c r="I52" s="14"/>
      <c r="J52" s="14"/>
      <c r="K52" s="14"/>
      <c r="L52" s="15"/>
      <c r="M52" s="15"/>
      <c r="N52" s="15"/>
      <c r="O52" s="15"/>
      <c r="P52" s="15"/>
      <c r="Q52" s="15"/>
      <c r="R52" s="15"/>
      <c r="S52" s="15"/>
    </row>
    <row r="53" spans="1:19" s="13" customFormat="1" ht="11.25">
      <c r="A53" s="14"/>
      <c r="E53" s="13" t="s">
        <v>5</v>
      </c>
      <c r="F53" s="14"/>
      <c r="I53" s="14"/>
      <c r="J53" s="14"/>
      <c r="K53" s="14"/>
      <c r="L53" s="15"/>
      <c r="M53" s="15"/>
      <c r="N53" s="15"/>
      <c r="O53" s="15"/>
      <c r="P53" s="15"/>
      <c r="Q53" s="15"/>
      <c r="R53" s="15"/>
      <c r="S53" s="15"/>
    </row>
    <row r="54" spans="1:19" s="13" customFormat="1" ht="11.25">
      <c r="A54" s="14"/>
      <c r="F54" s="14"/>
      <c r="I54" s="14"/>
      <c r="J54" s="14"/>
      <c r="K54" s="14"/>
      <c r="L54" s="15"/>
      <c r="M54" s="15"/>
      <c r="N54" s="15"/>
      <c r="O54" s="15"/>
      <c r="P54" s="15"/>
      <c r="Q54" s="15"/>
      <c r="R54" s="15"/>
      <c r="S54" s="15"/>
    </row>
    <row r="55" spans="1:19" s="13" customFormat="1" ht="11.25">
      <c r="A55" s="14"/>
      <c r="F55" s="14"/>
      <c r="I55" s="14"/>
      <c r="J55" s="14"/>
      <c r="K55" s="14"/>
      <c r="L55" s="15"/>
      <c r="M55" s="15"/>
      <c r="N55" s="15"/>
      <c r="O55" s="15"/>
      <c r="P55" s="15"/>
      <c r="Q55" s="15"/>
      <c r="R55" s="15"/>
      <c r="S55" s="15"/>
    </row>
    <row r="56" spans="1:19" s="13" customFormat="1" ht="11.25">
      <c r="A56" s="14"/>
      <c r="F56" s="14"/>
      <c r="I56" s="14"/>
      <c r="J56" s="14"/>
      <c r="K56" s="14"/>
      <c r="L56" s="15"/>
      <c r="M56" s="15"/>
      <c r="N56" s="15"/>
      <c r="O56" s="15"/>
      <c r="P56" s="15"/>
      <c r="Q56" s="15"/>
      <c r="R56" s="15"/>
      <c r="S56" s="15"/>
    </row>
    <row r="57" spans="1:19" s="13" customFormat="1" ht="11.25">
      <c r="A57" s="14"/>
      <c r="F57" s="14"/>
      <c r="I57" s="14"/>
      <c r="J57" s="14"/>
      <c r="K57" s="14"/>
      <c r="L57" s="15"/>
      <c r="M57" s="15"/>
      <c r="N57" s="15"/>
      <c r="O57" s="15"/>
      <c r="P57" s="15"/>
      <c r="Q57" s="15"/>
      <c r="R57" s="15"/>
      <c r="S57" s="15"/>
    </row>
    <row r="58" spans="1:19" s="13" customFormat="1" ht="11.25">
      <c r="A58" s="14"/>
      <c r="F58" s="14"/>
      <c r="I58" s="14"/>
      <c r="J58" s="14"/>
      <c r="K58" s="14"/>
      <c r="L58" s="15"/>
      <c r="M58" s="15"/>
      <c r="N58" s="15"/>
      <c r="O58" s="15"/>
      <c r="P58" s="15"/>
      <c r="Q58" s="15"/>
      <c r="R58" s="15"/>
      <c r="S58" s="15"/>
    </row>
    <row r="59" spans="1:19" s="13" customFormat="1" ht="11.25">
      <c r="A59" s="14"/>
      <c r="F59" s="14"/>
      <c r="I59" s="14"/>
      <c r="J59" s="14"/>
      <c r="K59" s="14"/>
      <c r="L59" s="15"/>
      <c r="M59" s="15"/>
      <c r="N59" s="15"/>
      <c r="O59" s="15"/>
      <c r="P59" s="15"/>
      <c r="Q59" s="15"/>
      <c r="R59" s="15"/>
      <c r="S59" s="15"/>
    </row>
    <row r="60" spans="1:19" s="13" customFormat="1" ht="11.25">
      <c r="A60" s="14"/>
      <c r="F60" s="14"/>
      <c r="I60" s="14"/>
      <c r="J60" s="14"/>
      <c r="K60" s="14"/>
      <c r="L60" s="15"/>
      <c r="M60" s="15"/>
      <c r="N60" s="15"/>
      <c r="O60" s="15"/>
      <c r="P60" s="15"/>
      <c r="Q60" s="15"/>
      <c r="R60" s="15"/>
      <c r="S60" s="15"/>
    </row>
    <row r="61" spans="1:19" s="13" customFormat="1" ht="11.25">
      <c r="A61" s="14"/>
      <c r="F61" s="14"/>
      <c r="I61" s="14"/>
      <c r="J61" s="14"/>
      <c r="K61" s="14"/>
      <c r="L61" s="15"/>
      <c r="M61" s="15"/>
      <c r="N61" s="15"/>
      <c r="O61" s="15"/>
      <c r="P61" s="15"/>
      <c r="Q61" s="15"/>
      <c r="R61" s="15"/>
      <c r="S61" s="15"/>
    </row>
    <row r="62" spans="1:19" s="13" customFormat="1" ht="11.25">
      <c r="A62" s="14"/>
      <c r="F62" s="14"/>
      <c r="I62" s="14"/>
      <c r="J62" s="14"/>
      <c r="K62" s="14"/>
      <c r="L62" s="15"/>
      <c r="M62" s="15"/>
      <c r="N62" s="15"/>
      <c r="O62" s="15"/>
      <c r="P62" s="15"/>
      <c r="Q62" s="15"/>
      <c r="R62" s="15"/>
      <c r="S62" s="15"/>
    </row>
    <row r="63" spans="1:19" s="13" customFormat="1" ht="11.25">
      <c r="A63" s="14"/>
      <c r="F63" s="14"/>
      <c r="I63" s="14"/>
      <c r="J63" s="14"/>
      <c r="K63" s="14"/>
      <c r="L63" s="15"/>
      <c r="M63" s="15"/>
      <c r="N63" s="15"/>
      <c r="O63" s="15"/>
      <c r="P63" s="15"/>
      <c r="Q63" s="15"/>
      <c r="R63" s="15"/>
      <c r="S63" s="15"/>
    </row>
    <row r="64" spans="1:19" s="13" customFormat="1" ht="11.25">
      <c r="A64" s="14"/>
      <c r="F64" s="14"/>
      <c r="I64" s="14"/>
      <c r="J64" s="14"/>
      <c r="K64" s="14"/>
      <c r="L64" s="15"/>
      <c r="M64" s="15"/>
      <c r="N64" s="15"/>
      <c r="O64" s="15"/>
      <c r="P64" s="15"/>
      <c r="Q64" s="15"/>
      <c r="R64" s="15"/>
      <c r="S64" s="15"/>
    </row>
    <row r="65" spans="1:19" s="13" customFormat="1" ht="11.25">
      <c r="A65" s="14"/>
      <c r="F65" s="14"/>
      <c r="I65" s="14"/>
      <c r="J65" s="14"/>
      <c r="K65" s="14"/>
      <c r="L65" s="15"/>
      <c r="M65" s="15"/>
      <c r="N65" s="15"/>
      <c r="O65" s="15"/>
      <c r="P65" s="15"/>
      <c r="Q65" s="15"/>
      <c r="R65" s="15"/>
      <c r="S65" s="15"/>
    </row>
    <row r="66" spans="1:19" s="13" customFormat="1" ht="11.25">
      <c r="A66" s="14"/>
      <c r="F66" s="14"/>
      <c r="I66" s="14"/>
      <c r="J66" s="14"/>
      <c r="K66" s="14"/>
      <c r="L66" s="15"/>
      <c r="M66" s="15"/>
      <c r="N66" s="15"/>
      <c r="O66" s="15"/>
      <c r="P66" s="15"/>
      <c r="Q66" s="15"/>
      <c r="R66" s="15"/>
      <c r="S66" s="15"/>
    </row>
    <row r="67" spans="1:19" s="13" customFormat="1" ht="11.25">
      <c r="A67" s="14"/>
      <c r="F67" s="14"/>
      <c r="I67" s="14"/>
      <c r="J67" s="14"/>
      <c r="K67" s="14"/>
      <c r="L67" s="15"/>
      <c r="M67" s="15"/>
      <c r="N67" s="15"/>
      <c r="O67" s="15"/>
      <c r="P67" s="15"/>
      <c r="Q67" s="15"/>
      <c r="R67" s="15"/>
      <c r="S67" s="15"/>
    </row>
    <row r="68" spans="1:19" s="13" customFormat="1" ht="11.25">
      <c r="A68" s="14"/>
      <c r="F68" s="14"/>
      <c r="I68" s="14"/>
      <c r="J68" s="14"/>
      <c r="K68" s="14"/>
      <c r="L68" s="15"/>
      <c r="M68" s="15"/>
      <c r="N68" s="15"/>
      <c r="O68" s="15"/>
      <c r="P68" s="15"/>
      <c r="Q68" s="15"/>
      <c r="R68" s="15"/>
      <c r="S68" s="15"/>
    </row>
    <row r="69" spans="1:19" s="13" customFormat="1" ht="11.25">
      <c r="A69" s="14"/>
      <c r="F69" s="14"/>
      <c r="I69" s="14"/>
      <c r="J69" s="14"/>
      <c r="K69" s="14"/>
      <c r="L69" s="15"/>
      <c r="M69" s="15"/>
      <c r="N69" s="15"/>
      <c r="O69" s="15"/>
      <c r="P69" s="15"/>
      <c r="Q69" s="15"/>
      <c r="R69" s="15"/>
      <c r="S69" s="15"/>
    </row>
    <row r="70" spans="1:19" s="13" customFormat="1" ht="11.25">
      <c r="A70" s="14"/>
      <c r="F70" s="14"/>
      <c r="I70" s="14"/>
      <c r="J70" s="14"/>
      <c r="K70" s="14"/>
      <c r="L70" s="15"/>
      <c r="M70" s="15"/>
      <c r="N70" s="15"/>
      <c r="O70" s="15"/>
      <c r="P70" s="15"/>
      <c r="Q70" s="15"/>
      <c r="R70" s="15"/>
      <c r="S70" s="15"/>
    </row>
    <row r="71" spans="1:19" s="13" customFormat="1" ht="11.25">
      <c r="A71" s="14"/>
      <c r="F71" s="14"/>
      <c r="I71" s="14"/>
      <c r="J71" s="14"/>
      <c r="K71" s="14"/>
      <c r="L71" s="15"/>
      <c r="M71" s="15"/>
      <c r="N71" s="15"/>
      <c r="O71" s="15"/>
      <c r="P71" s="15"/>
      <c r="Q71" s="15"/>
      <c r="R71" s="15"/>
      <c r="S71" s="15"/>
    </row>
    <row r="72" spans="1:19" s="13" customFormat="1" ht="11.25">
      <c r="A72" s="14"/>
      <c r="F72" s="14"/>
      <c r="I72" s="14"/>
      <c r="J72" s="14"/>
      <c r="K72" s="14"/>
      <c r="L72" s="15"/>
      <c r="M72" s="15"/>
      <c r="N72" s="15"/>
      <c r="O72" s="15"/>
      <c r="P72" s="15"/>
      <c r="Q72" s="15"/>
      <c r="R72" s="15"/>
      <c r="S72" s="15"/>
    </row>
    <row r="73" spans="1:19" s="13" customFormat="1" ht="11.25">
      <c r="A73" s="14"/>
      <c r="F73" s="14"/>
      <c r="I73" s="14"/>
      <c r="J73" s="14"/>
      <c r="K73" s="14"/>
      <c r="L73" s="15"/>
      <c r="M73" s="15"/>
      <c r="N73" s="15"/>
      <c r="O73" s="15"/>
      <c r="P73" s="15"/>
      <c r="Q73" s="15"/>
      <c r="R73" s="15"/>
      <c r="S73" s="15"/>
    </row>
    <row r="74" spans="1:19" s="13" customFormat="1" ht="11.25">
      <c r="A74" s="14"/>
      <c r="F74" s="14"/>
      <c r="I74" s="14"/>
      <c r="J74" s="14"/>
      <c r="K74" s="14"/>
      <c r="L74" s="15"/>
      <c r="M74" s="15"/>
      <c r="N74" s="15"/>
      <c r="O74" s="15"/>
      <c r="P74" s="15"/>
      <c r="Q74" s="15"/>
      <c r="R74" s="15"/>
      <c r="S74" s="15"/>
    </row>
    <row r="75" spans="1:19" s="13" customFormat="1" ht="11.25">
      <c r="A75" s="14"/>
      <c r="F75" s="14"/>
      <c r="I75" s="14"/>
      <c r="J75" s="14"/>
      <c r="K75" s="14"/>
      <c r="L75" s="15"/>
      <c r="M75" s="15"/>
      <c r="N75" s="15"/>
      <c r="O75" s="15"/>
      <c r="P75" s="15"/>
      <c r="Q75" s="15"/>
      <c r="R75" s="15"/>
      <c r="S75" s="15"/>
    </row>
    <row r="76" spans="1:19" s="13" customFormat="1" ht="11.25">
      <c r="A76" s="14"/>
      <c r="F76" s="14"/>
      <c r="I76" s="14"/>
      <c r="J76" s="14"/>
      <c r="K76" s="14"/>
      <c r="L76" s="15"/>
      <c r="M76" s="15"/>
      <c r="N76" s="15"/>
      <c r="O76" s="15"/>
      <c r="P76" s="15"/>
      <c r="Q76" s="15"/>
      <c r="R76" s="15"/>
      <c r="S76" s="15"/>
    </row>
    <row r="77" spans="1:19" s="13" customFormat="1" ht="11.25">
      <c r="A77" s="14"/>
      <c r="F77" s="14"/>
      <c r="I77" s="14"/>
      <c r="J77" s="14"/>
      <c r="K77" s="14"/>
      <c r="L77" s="15"/>
      <c r="M77" s="15"/>
      <c r="N77" s="15"/>
      <c r="O77" s="15"/>
      <c r="P77" s="15"/>
      <c r="Q77" s="15"/>
      <c r="R77" s="15"/>
      <c r="S77" s="15"/>
    </row>
    <row r="78" spans="1:19" s="13" customFormat="1" ht="11.25">
      <c r="A78" s="14"/>
      <c r="F78" s="14"/>
      <c r="I78" s="14"/>
      <c r="J78" s="14"/>
      <c r="K78" s="14"/>
      <c r="L78" s="15"/>
      <c r="M78" s="15"/>
      <c r="N78" s="15"/>
      <c r="O78" s="15"/>
      <c r="P78" s="15"/>
      <c r="Q78" s="15"/>
      <c r="R78" s="15"/>
      <c r="S78" s="15"/>
    </row>
    <row r="79" spans="1:19" s="13" customFormat="1" ht="11.25">
      <c r="A79" s="14"/>
      <c r="F79" s="14"/>
      <c r="I79" s="14"/>
      <c r="J79" s="14"/>
      <c r="K79" s="14"/>
      <c r="L79" s="15"/>
      <c r="M79" s="15"/>
      <c r="N79" s="15"/>
      <c r="O79" s="15"/>
      <c r="P79" s="15"/>
      <c r="Q79" s="15"/>
      <c r="R79" s="15"/>
      <c r="S79" s="15"/>
    </row>
    <row r="80" spans="1:19" s="13" customFormat="1" ht="11.25">
      <c r="A80" s="14"/>
      <c r="F80" s="14"/>
      <c r="I80" s="14"/>
      <c r="J80" s="14"/>
      <c r="K80" s="14"/>
      <c r="L80" s="15"/>
      <c r="M80" s="15"/>
      <c r="N80" s="15"/>
      <c r="O80" s="15"/>
      <c r="P80" s="15"/>
      <c r="Q80" s="15"/>
      <c r="R80" s="15"/>
      <c r="S80" s="15"/>
    </row>
    <row r="81" spans="1:19" s="13" customFormat="1" ht="11.25">
      <c r="A81" s="14"/>
      <c r="F81" s="14"/>
      <c r="I81" s="14"/>
      <c r="J81" s="14"/>
      <c r="K81" s="14"/>
      <c r="L81" s="15"/>
      <c r="M81" s="15"/>
      <c r="N81" s="15"/>
      <c r="O81" s="15"/>
      <c r="P81" s="15"/>
      <c r="Q81" s="15"/>
      <c r="R81" s="15"/>
      <c r="S81" s="15"/>
    </row>
    <row r="82" spans="1:19" s="13" customFormat="1" ht="11.25">
      <c r="A82" s="14"/>
      <c r="F82" s="14"/>
      <c r="I82" s="14"/>
      <c r="J82" s="14"/>
      <c r="K82" s="14"/>
      <c r="L82" s="15"/>
      <c r="M82" s="15"/>
      <c r="N82" s="15"/>
      <c r="O82" s="15"/>
      <c r="P82" s="15"/>
      <c r="Q82" s="15"/>
      <c r="R82" s="15"/>
      <c r="S82" s="15"/>
    </row>
    <row r="83" spans="1:19" s="13" customFormat="1" ht="11.25">
      <c r="A83" s="14"/>
      <c r="F83" s="14"/>
      <c r="I83" s="14"/>
      <c r="J83" s="14"/>
      <c r="K83" s="14"/>
      <c r="L83" s="15"/>
      <c r="M83" s="15"/>
      <c r="N83" s="15"/>
      <c r="O83" s="15"/>
      <c r="P83" s="15"/>
      <c r="Q83" s="15"/>
      <c r="R83" s="15"/>
      <c r="S83" s="15"/>
    </row>
    <row r="84" spans="1:19" s="13" customFormat="1" ht="11.25">
      <c r="A84" s="14"/>
      <c r="F84" s="14"/>
      <c r="I84" s="14"/>
      <c r="J84" s="14"/>
      <c r="K84" s="14"/>
      <c r="L84" s="15"/>
      <c r="M84" s="15"/>
      <c r="N84" s="15"/>
      <c r="O84" s="15"/>
      <c r="P84" s="15"/>
      <c r="Q84" s="15"/>
      <c r="R84" s="15"/>
      <c r="S84" s="15"/>
    </row>
    <row r="85" spans="1:19" s="13" customFormat="1" ht="11.25">
      <c r="A85" s="14"/>
      <c r="F85" s="14"/>
      <c r="I85" s="14"/>
      <c r="J85" s="14"/>
      <c r="K85" s="14"/>
      <c r="L85" s="15"/>
      <c r="M85" s="15"/>
      <c r="N85" s="15"/>
      <c r="O85" s="15"/>
      <c r="P85" s="15"/>
      <c r="Q85" s="15"/>
      <c r="R85" s="15"/>
      <c r="S85" s="15"/>
    </row>
    <row r="86" spans="1:19" s="13" customFormat="1" ht="11.25">
      <c r="A86" s="14"/>
      <c r="F86" s="14"/>
      <c r="I86" s="14"/>
      <c r="J86" s="14"/>
      <c r="K86" s="14"/>
      <c r="L86" s="15"/>
      <c r="M86" s="15"/>
      <c r="N86" s="15"/>
      <c r="O86" s="15"/>
      <c r="P86" s="15"/>
      <c r="Q86" s="15"/>
      <c r="R86" s="15"/>
      <c r="S86" s="15"/>
    </row>
    <row r="87" spans="1:19" s="13" customFormat="1" ht="11.25">
      <c r="A87" s="14"/>
      <c r="F87" s="14"/>
      <c r="I87" s="14"/>
      <c r="J87" s="14"/>
      <c r="K87" s="14"/>
      <c r="L87" s="15"/>
      <c r="M87" s="15"/>
      <c r="N87" s="15"/>
      <c r="O87" s="15"/>
      <c r="P87" s="15"/>
      <c r="Q87" s="15"/>
      <c r="R87" s="15"/>
      <c r="S87" s="15"/>
    </row>
    <row r="88" spans="1:19" s="13" customFormat="1" ht="11.25">
      <c r="A88" s="14"/>
      <c r="F88" s="14"/>
      <c r="I88" s="14"/>
      <c r="J88" s="14"/>
      <c r="K88" s="14"/>
      <c r="L88" s="15"/>
      <c r="M88" s="15"/>
      <c r="N88" s="15"/>
      <c r="O88" s="15"/>
      <c r="P88" s="15"/>
      <c r="Q88" s="15"/>
      <c r="R88" s="15"/>
      <c r="S88" s="15"/>
    </row>
    <row r="89" spans="1:19" s="13" customFormat="1" ht="11.25">
      <c r="A89" s="14"/>
      <c r="F89" s="14"/>
      <c r="I89" s="14"/>
      <c r="J89" s="14"/>
      <c r="K89" s="14"/>
      <c r="L89" s="15"/>
      <c r="M89" s="15"/>
      <c r="N89" s="15"/>
      <c r="O89" s="15"/>
      <c r="P89" s="15"/>
      <c r="Q89" s="15"/>
      <c r="R89" s="15"/>
      <c r="S89" s="15"/>
    </row>
    <row r="90" spans="1:19" s="13" customFormat="1" ht="11.25">
      <c r="A90" s="14"/>
      <c r="F90" s="14"/>
      <c r="I90" s="14"/>
      <c r="J90" s="14"/>
      <c r="K90" s="14"/>
      <c r="L90" s="15"/>
      <c r="M90" s="15"/>
      <c r="N90" s="15"/>
      <c r="O90" s="15"/>
      <c r="P90" s="15"/>
      <c r="Q90" s="15"/>
      <c r="R90" s="15"/>
      <c r="S90" s="15"/>
    </row>
    <row r="91" spans="1:19" s="13" customFormat="1" ht="11.25">
      <c r="A91" s="14"/>
      <c r="F91" s="14"/>
      <c r="I91" s="14"/>
      <c r="J91" s="14"/>
      <c r="K91" s="14"/>
      <c r="L91" s="15"/>
      <c r="M91" s="15"/>
      <c r="N91" s="15"/>
      <c r="O91" s="15"/>
      <c r="P91" s="15"/>
      <c r="Q91" s="15"/>
      <c r="R91" s="15"/>
      <c r="S91" s="15"/>
    </row>
    <row r="92" spans="1:19" s="13" customFormat="1" ht="11.25">
      <c r="A92" s="14"/>
      <c r="F92" s="14"/>
      <c r="I92" s="14"/>
      <c r="J92" s="14"/>
      <c r="K92" s="14"/>
      <c r="L92" s="15"/>
      <c r="M92" s="15"/>
      <c r="N92" s="15"/>
      <c r="O92" s="15"/>
      <c r="P92" s="15"/>
      <c r="Q92" s="15"/>
      <c r="R92" s="15"/>
      <c r="S92" s="15"/>
    </row>
    <row r="93" spans="1:19" s="13" customFormat="1" ht="11.25">
      <c r="A93" s="14"/>
      <c r="F93" s="14"/>
      <c r="I93" s="14"/>
      <c r="J93" s="14"/>
      <c r="K93" s="14"/>
      <c r="L93" s="15"/>
      <c r="M93" s="15"/>
      <c r="N93" s="15"/>
      <c r="O93" s="15"/>
      <c r="P93" s="15"/>
      <c r="Q93" s="15"/>
      <c r="R93" s="15"/>
      <c r="S93" s="15"/>
    </row>
    <row r="94" spans="1:19" s="13" customFormat="1" ht="11.25">
      <c r="A94" s="14"/>
      <c r="F94" s="14"/>
      <c r="I94" s="14"/>
      <c r="J94" s="14"/>
      <c r="K94" s="14"/>
      <c r="L94" s="15"/>
      <c r="M94" s="15"/>
      <c r="N94" s="15"/>
      <c r="O94" s="15"/>
      <c r="P94" s="15"/>
      <c r="Q94" s="15"/>
      <c r="R94" s="15"/>
      <c r="S94" s="15"/>
    </row>
    <row r="95" spans="1:19" s="13" customFormat="1" ht="11.25">
      <c r="A95" s="14"/>
      <c r="F95" s="14"/>
      <c r="I95" s="14"/>
      <c r="J95" s="14"/>
      <c r="K95" s="14"/>
      <c r="L95" s="15"/>
      <c r="M95" s="15"/>
      <c r="N95" s="15"/>
      <c r="O95" s="15"/>
      <c r="P95" s="15"/>
      <c r="Q95" s="15"/>
      <c r="R95" s="15"/>
      <c r="S95" s="15"/>
    </row>
    <row r="96" spans="1:19" s="13" customFormat="1" ht="11.25">
      <c r="A96" s="14"/>
      <c r="F96" s="14"/>
      <c r="I96" s="14"/>
      <c r="J96" s="14"/>
      <c r="K96" s="14"/>
      <c r="L96" s="15"/>
      <c r="M96" s="15"/>
      <c r="N96" s="15"/>
      <c r="O96" s="15"/>
      <c r="P96" s="15"/>
      <c r="Q96" s="15"/>
      <c r="R96" s="15"/>
      <c r="S96" s="15"/>
    </row>
    <row r="97" spans="1:19" s="13" customFormat="1" ht="11.25">
      <c r="A97" s="14"/>
      <c r="F97" s="14"/>
      <c r="I97" s="14"/>
      <c r="J97" s="14"/>
      <c r="K97" s="14"/>
      <c r="L97" s="15"/>
      <c r="M97" s="15"/>
      <c r="N97" s="15"/>
      <c r="O97" s="15"/>
      <c r="P97" s="15"/>
      <c r="Q97" s="15"/>
      <c r="R97" s="15"/>
      <c r="S97" s="15"/>
    </row>
    <row r="98" spans="1:19" s="13" customFormat="1" ht="11.25">
      <c r="A98" s="14"/>
      <c r="F98" s="14"/>
      <c r="I98" s="14"/>
      <c r="J98" s="14"/>
      <c r="K98" s="14"/>
      <c r="L98" s="15"/>
      <c r="M98" s="15"/>
      <c r="N98" s="15"/>
      <c r="O98" s="15"/>
      <c r="P98" s="15"/>
      <c r="Q98" s="15"/>
      <c r="R98" s="15"/>
      <c r="S98" s="15"/>
    </row>
    <row r="99" spans="1:19" s="13" customFormat="1" ht="11.25">
      <c r="A99" s="14"/>
      <c r="F99" s="14"/>
      <c r="I99" s="14"/>
      <c r="J99" s="14"/>
      <c r="K99" s="14"/>
      <c r="L99" s="15"/>
      <c r="M99" s="15"/>
      <c r="N99" s="15"/>
      <c r="O99" s="15"/>
      <c r="P99" s="15"/>
      <c r="Q99" s="15"/>
      <c r="R99" s="15"/>
      <c r="S99" s="15"/>
    </row>
    <row r="100" spans="1:19" s="13" customFormat="1" ht="11.25">
      <c r="A100" s="14"/>
      <c r="F100" s="14"/>
      <c r="I100" s="14"/>
      <c r="J100" s="14"/>
      <c r="K100" s="14"/>
      <c r="L100" s="15"/>
      <c r="M100" s="15"/>
      <c r="N100" s="15"/>
      <c r="O100" s="15"/>
      <c r="P100" s="15"/>
      <c r="Q100" s="15"/>
      <c r="R100" s="15"/>
      <c r="S100" s="15"/>
    </row>
    <row r="101" spans="1:19" s="13" customFormat="1" ht="11.25">
      <c r="A101" s="14"/>
      <c r="F101" s="14"/>
      <c r="I101" s="14"/>
      <c r="J101" s="14"/>
      <c r="K101" s="14"/>
      <c r="L101" s="15"/>
      <c r="M101" s="15"/>
      <c r="N101" s="15"/>
      <c r="O101" s="15"/>
      <c r="P101" s="15"/>
      <c r="Q101" s="15"/>
      <c r="R101" s="15"/>
      <c r="S101" s="15"/>
    </row>
    <row r="102" spans="1:19" s="13" customFormat="1" ht="11.25">
      <c r="A102" s="14"/>
      <c r="F102" s="14"/>
      <c r="I102" s="14"/>
      <c r="J102" s="14"/>
      <c r="K102" s="14"/>
      <c r="L102" s="15"/>
      <c r="M102" s="15"/>
      <c r="N102" s="15"/>
      <c r="O102" s="15"/>
      <c r="P102" s="15"/>
      <c r="Q102" s="15"/>
      <c r="R102" s="15"/>
      <c r="S102" s="15"/>
    </row>
    <row r="103" spans="1:19" s="13" customFormat="1" ht="11.25">
      <c r="A103" s="14"/>
      <c r="F103" s="14"/>
      <c r="I103" s="14"/>
      <c r="J103" s="14"/>
      <c r="K103" s="14"/>
      <c r="L103" s="15"/>
      <c r="M103" s="15"/>
      <c r="N103" s="15"/>
      <c r="O103" s="15"/>
      <c r="P103" s="15"/>
      <c r="Q103" s="15"/>
      <c r="R103" s="15"/>
      <c r="S103" s="15"/>
    </row>
    <row r="104" spans="1:19" s="13" customFormat="1" ht="11.25">
      <c r="A104" s="14"/>
      <c r="F104" s="14"/>
      <c r="I104" s="14"/>
      <c r="J104" s="14"/>
      <c r="K104" s="14"/>
      <c r="L104" s="15"/>
      <c r="M104" s="15"/>
      <c r="N104" s="15"/>
      <c r="O104" s="15"/>
      <c r="P104" s="15"/>
      <c r="Q104" s="15"/>
      <c r="R104" s="15"/>
      <c r="S104" s="15"/>
    </row>
    <row r="105" spans="1:19" s="13" customFormat="1" ht="11.25">
      <c r="A105" s="14"/>
      <c r="F105" s="14"/>
      <c r="I105" s="14"/>
      <c r="J105" s="14"/>
      <c r="K105" s="14"/>
      <c r="L105" s="15"/>
      <c r="M105" s="15"/>
      <c r="N105" s="15"/>
      <c r="O105" s="15"/>
      <c r="P105" s="15"/>
      <c r="Q105" s="15"/>
      <c r="R105" s="15"/>
      <c r="S105" s="15"/>
    </row>
    <row r="106" spans="1:19" s="13" customFormat="1" ht="11.25">
      <c r="A106" s="14"/>
      <c r="F106" s="14"/>
      <c r="I106" s="14"/>
      <c r="J106" s="14"/>
      <c r="K106" s="14"/>
      <c r="L106" s="15"/>
      <c r="M106" s="15"/>
      <c r="N106" s="15"/>
      <c r="O106" s="15"/>
      <c r="P106" s="15"/>
      <c r="Q106" s="15"/>
      <c r="R106" s="15"/>
      <c r="S106" s="15"/>
    </row>
    <row r="107" spans="1:19" s="13" customFormat="1" ht="11.25">
      <c r="A107" s="14"/>
      <c r="F107" s="14"/>
      <c r="I107" s="14"/>
      <c r="J107" s="14"/>
      <c r="K107" s="14"/>
      <c r="L107" s="15"/>
      <c r="M107" s="15"/>
      <c r="N107" s="15"/>
      <c r="O107" s="15"/>
      <c r="P107" s="15"/>
      <c r="Q107" s="15"/>
      <c r="R107" s="15"/>
      <c r="S107" s="15"/>
    </row>
    <row r="108" spans="1:19" s="13" customFormat="1" ht="11.25">
      <c r="A108" s="14"/>
      <c r="F108" s="14"/>
      <c r="I108" s="14"/>
      <c r="J108" s="14"/>
      <c r="K108" s="14"/>
      <c r="L108" s="15"/>
      <c r="M108" s="15"/>
      <c r="N108" s="15"/>
      <c r="O108" s="15"/>
      <c r="P108" s="15"/>
      <c r="Q108" s="15"/>
      <c r="R108" s="15"/>
      <c r="S108" s="15"/>
    </row>
    <row r="109" spans="1:19" s="13" customFormat="1" ht="11.25">
      <c r="A109" s="14"/>
      <c r="F109" s="14"/>
      <c r="I109" s="14"/>
      <c r="J109" s="14"/>
      <c r="K109" s="14"/>
      <c r="L109" s="15"/>
      <c r="M109" s="15"/>
      <c r="N109" s="15"/>
      <c r="O109" s="15"/>
      <c r="P109" s="15"/>
      <c r="Q109" s="15"/>
      <c r="R109" s="15"/>
      <c r="S109" s="15"/>
    </row>
    <row r="110" spans="1:19" s="13" customFormat="1" ht="11.25">
      <c r="A110" s="14"/>
      <c r="F110" s="14"/>
      <c r="I110" s="14"/>
      <c r="J110" s="14"/>
      <c r="K110" s="14"/>
      <c r="L110" s="15"/>
      <c r="M110" s="15"/>
      <c r="N110" s="15"/>
      <c r="O110" s="15"/>
      <c r="P110" s="15"/>
      <c r="Q110" s="15"/>
      <c r="R110" s="15"/>
      <c r="S110" s="15"/>
    </row>
    <row r="111" spans="1:19" s="13" customFormat="1" ht="11.25">
      <c r="A111" s="14"/>
      <c r="F111" s="14"/>
      <c r="I111" s="14"/>
      <c r="J111" s="14"/>
      <c r="K111" s="14"/>
      <c r="L111" s="15"/>
      <c r="M111" s="15"/>
      <c r="N111" s="15"/>
      <c r="O111" s="15"/>
      <c r="P111" s="15"/>
      <c r="Q111" s="15"/>
      <c r="R111" s="15"/>
      <c r="S111" s="15"/>
    </row>
    <row r="112" spans="1:19" s="13" customFormat="1" ht="11.25">
      <c r="A112" s="14"/>
      <c r="F112" s="14"/>
      <c r="I112" s="14"/>
      <c r="J112" s="14"/>
      <c r="K112" s="14"/>
      <c r="L112" s="15"/>
      <c r="M112" s="15"/>
      <c r="N112" s="15"/>
      <c r="O112" s="15"/>
      <c r="P112" s="15"/>
      <c r="Q112" s="15"/>
      <c r="R112" s="15"/>
      <c r="S112" s="15"/>
    </row>
    <row r="113" spans="1:19" s="13" customFormat="1" ht="11.25">
      <c r="A113" s="14"/>
      <c r="F113" s="14"/>
      <c r="I113" s="14"/>
      <c r="J113" s="14"/>
      <c r="K113" s="14"/>
      <c r="L113" s="15"/>
      <c r="M113" s="15"/>
      <c r="N113" s="15"/>
      <c r="O113" s="15"/>
      <c r="P113" s="15"/>
      <c r="Q113" s="15"/>
      <c r="R113" s="15"/>
      <c r="S113" s="15"/>
    </row>
    <row r="114" spans="1:19" s="13" customFormat="1" ht="11.25">
      <c r="A114" s="14"/>
      <c r="F114" s="14"/>
      <c r="I114" s="14"/>
      <c r="J114" s="14"/>
      <c r="K114" s="14"/>
      <c r="L114" s="15"/>
      <c r="M114" s="15"/>
      <c r="N114" s="15"/>
      <c r="O114" s="15"/>
      <c r="P114" s="15"/>
      <c r="Q114" s="15"/>
      <c r="R114" s="15"/>
      <c r="S114" s="15"/>
    </row>
    <row r="115" spans="1:19" s="13" customFormat="1" ht="11.25">
      <c r="A115" s="14"/>
      <c r="F115" s="14"/>
      <c r="I115" s="14"/>
      <c r="J115" s="14"/>
      <c r="K115" s="14"/>
      <c r="L115" s="15"/>
      <c r="M115" s="15"/>
      <c r="N115" s="15"/>
      <c r="O115" s="15"/>
      <c r="P115" s="15"/>
      <c r="Q115" s="15"/>
      <c r="R115" s="15"/>
      <c r="S115" s="15"/>
    </row>
    <row r="116" spans="1:19" s="13" customFormat="1" ht="11.25">
      <c r="A116" s="14"/>
      <c r="F116" s="14"/>
      <c r="I116" s="14"/>
      <c r="J116" s="14"/>
      <c r="K116" s="14"/>
      <c r="L116" s="15"/>
      <c r="M116" s="15"/>
      <c r="N116" s="15"/>
      <c r="O116" s="15"/>
      <c r="P116" s="15"/>
      <c r="Q116" s="15"/>
      <c r="R116" s="15"/>
      <c r="S116" s="15"/>
    </row>
    <row r="117" spans="1:19" s="13" customFormat="1" ht="11.25">
      <c r="A117" s="14"/>
      <c r="F117" s="14"/>
      <c r="I117" s="14"/>
      <c r="J117" s="14"/>
      <c r="K117" s="14"/>
      <c r="L117" s="15"/>
      <c r="M117" s="15"/>
      <c r="N117" s="15"/>
      <c r="O117" s="15"/>
      <c r="P117" s="15"/>
      <c r="Q117" s="15"/>
      <c r="R117" s="15"/>
      <c r="S117" s="15"/>
    </row>
    <row r="118" spans="1:19" s="13" customFormat="1" ht="11.25">
      <c r="A118" s="14"/>
      <c r="F118" s="14"/>
      <c r="I118" s="14"/>
      <c r="J118" s="14"/>
      <c r="K118" s="14"/>
      <c r="L118" s="15"/>
      <c r="M118" s="15"/>
      <c r="N118" s="15"/>
      <c r="O118" s="15"/>
      <c r="P118" s="15"/>
      <c r="Q118" s="15"/>
      <c r="R118" s="15"/>
      <c r="S118" s="15"/>
    </row>
    <row r="119" spans="1:19" s="13" customFormat="1" ht="11.25">
      <c r="A119" s="14"/>
      <c r="F119" s="14"/>
      <c r="I119" s="14"/>
      <c r="J119" s="14"/>
      <c r="K119" s="14"/>
      <c r="L119" s="15"/>
      <c r="M119" s="15"/>
      <c r="N119" s="15"/>
      <c r="O119" s="15"/>
      <c r="P119" s="15"/>
      <c r="Q119" s="15"/>
      <c r="R119" s="15"/>
      <c r="S119" s="15"/>
    </row>
    <row r="120" spans="1:19" s="13" customFormat="1" ht="11.25">
      <c r="A120" s="14"/>
      <c r="F120" s="14"/>
      <c r="I120" s="14"/>
      <c r="J120" s="14"/>
      <c r="K120" s="14"/>
      <c r="L120" s="15"/>
      <c r="M120" s="15"/>
      <c r="N120" s="15"/>
      <c r="O120" s="15"/>
      <c r="P120" s="15"/>
      <c r="Q120" s="15"/>
      <c r="R120" s="15"/>
      <c r="S120" s="15"/>
    </row>
    <row r="121" spans="1:19" s="13" customFormat="1" ht="11.25">
      <c r="A121" s="14"/>
      <c r="F121" s="14"/>
      <c r="I121" s="14"/>
      <c r="J121" s="14"/>
      <c r="K121" s="14"/>
      <c r="L121" s="15"/>
      <c r="M121" s="15"/>
      <c r="N121" s="15"/>
      <c r="O121" s="15"/>
      <c r="P121" s="15"/>
      <c r="Q121" s="15"/>
      <c r="R121" s="15"/>
      <c r="S121" s="15"/>
    </row>
    <row r="122" spans="1:19" s="13" customFormat="1" ht="11.25">
      <c r="A122" s="14"/>
      <c r="F122" s="14"/>
      <c r="I122" s="14"/>
      <c r="J122" s="14"/>
      <c r="K122" s="14"/>
      <c r="L122" s="15"/>
      <c r="M122" s="15"/>
      <c r="N122" s="15"/>
      <c r="O122" s="15"/>
      <c r="P122" s="15"/>
      <c r="Q122" s="15"/>
      <c r="R122" s="15"/>
      <c r="S122" s="15"/>
    </row>
    <row r="123" spans="1:19" s="13" customFormat="1" ht="11.25">
      <c r="A123" s="14"/>
      <c r="F123" s="14"/>
      <c r="I123" s="14"/>
      <c r="J123" s="14"/>
      <c r="K123" s="14"/>
      <c r="L123" s="15"/>
      <c r="M123" s="15"/>
      <c r="N123" s="15"/>
      <c r="O123" s="15"/>
      <c r="P123" s="15"/>
      <c r="Q123" s="15"/>
      <c r="R123" s="15"/>
      <c r="S123" s="15"/>
    </row>
    <row r="124" spans="1:19" s="13" customFormat="1" ht="11.25">
      <c r="A124" s="14"/>
      <c r="F124" s="14"/>
      <c r="I124" s="14"/>
      <c r="J124" s="14"/>
      <c r="K124" s="14"/>
      <c r="L124" s="15"/>
      <c r="M124" s="15"/>
      <c r="N124" s="15"/>
      <c r="O124" s="15"/>
      <c r="P124" s="15"/>
      <c r="Q124" s="15"/>
      <c r="R124" s="15"/>
      <c r="S124" s="15"/>
    </row>
    <row r="125" spans="1:19" s="13" customFormat="1" ht="11.25">
      <c r="A125" s="14"/>
      <c r="F125" s="14"/>
      <c r="I125" s="14"/>
      <c r="J125" s="14"/>
      <c r="K125" s="14"/>
      <c r="L125" s="15"/>
      <c r="M125" s="15"/>
      <c r="N125" s="15"/>
      <c r="O125" s="15"/>
      <c r="P125" s="15"/>
      <c r="Q125" s="15"/>
      <c r="R125" s="15"/>
      <c r="S125" s="15"/>
    </row>
    <row r="126" spans="1:19" s="13" customFormat="1" ht="11.25">
      <c r="A126" s="14"/>
      <c r="F126" s="14"/>
      <c r="I126" s="14"/>
      <c r="J126" s="14"/>
      <c r="K126" s="14"/>
      <c r="L126" s="15"/>
      <c r="M126" s="15"/>
      <c r="N126" s="15"/>
      <c r="O126" s="15"/>
      <c r="P126" s="15"/>
      <c r="Q126" s="15"/>
      <c r="R126" s="15"/>
      <c r="S126" s="15"/>
    </row>
    <row r="127" spans="1:19" s="13" customFormat="1" ht="11.25">
      <c r="A127" s="14"/>
      <c r="F127" s="14"/>
      <c r="I127" s="14"/>
      <c r="J127" s="14"/>
      <c r="K127" s="14"/>
      <c r="L127" s="15"/>
      <c r="M127" s="15"/>
      <c r="N127" s="15"/>
      <c r="O127" s="15"/>
      <c r="P127" s="15"/>
      <c r="Q127" s="15"/>
      <c r="R127" s="15"/>
      <c r="S127" s="15"/>
    </row>
    <row r="128" spans="1:19" s="13" customFormat="1" ht="11.25">
      <c r="A128" s="14"/>
      <c r="F128" s="14"/>
      <c r="I128" s="14"/>
      <c r="J128" s="14"/>
      <c r="K128" s="14"/>
      <c r="L128" s="15"/>
      <c r="M128" s="15"/>
      <c r="N128" s="15"/>
      <c r="O128" s="15"/>
      <c r="P128" s="15"/>
      <c r="Q128" s="15"/>
      <c r="R128" s="15"/>
      <c r="S128" s="15"/>
    </row>
    <row r="129" spans="1:19" s="13" customFormat="1" ht="11.25">
      <c r="A129" s="14"/>
      <c r="F129" s="14"/>
      <c r="I129" s="14"/>
      <c r="J129" s="14"/>
      <c r="K129" s="14"/>
      <c r="L129" s="15"/>
      <c r="M129" s="15"/>
      <c r="N129" s="15"/>
      <c r="O129" s="15"/>
      <c r="P129" s="15"/>
      <c r="Q129" s="15"/>
      <c r="R129" s="15"/>
      <c r="S129" s="15"/>
    </row>
    <row r="130" spans="1:19" s="13" customFormat="1" ht="11.25">
      <c r="A130" s="14"/>
      <c r="F130" s="14"/>
      <c r="I130" s="14"/>
      <c r="J130" s="14"/>
      <c r="K130" s="14"/>
      <c r="L130" s="15"/>
      <c r="M130" s="15"/>
      <c r="N130" s="15"/>
      <c r="O130" s="15"/>
      <c r="P130" s="15"/>
      <c r="Q130" s="15"/>
      <c r="R130" s="15"/>
      <c r="S130" s="15"/>
    </row>
    <row r="131" spans="1:19" s="13" customFormat="1" ht="11.25">
      <c r="A131" s="14"/>
      <c r="F131" s="14"/>
      <c r="I131" s="14"/>
      <c r="J131" s="14"/>
      <c r="K131" s="14"/>
      <c r="L131" s="15"/>
      <c r="M131" s="15"/>
      <c r="N131" s="15"/>
      <c r="O131" s="15"/>
      <c r="P131" s="15"/>
      <c r="Q131" s="15"/>
      <c r="R131" s="15"/>
      <c r="S131" s="15"/>
    </row>
    <row r="132" spans="1:19" s="13" customFormat="1" ht="11.25">
      <c r="A132" s="14"/>
      <c r="F132" s="14"/>
      <c r="I132" s="14"/>
      <c r="J132" s="14"/>
      <c r="K132" s="14"/>
      <c r="L132" s="15"/>
      <c r="M132" s="15"/>
      <c r="N132" s="15"/>
      <c r="O132" s="15"/>
      <c r="P132" s="15"/>
      <c r="Q132" s="15"/>
      <c r="R132" s="15"/>
      <c r="S132" s="15"/>
    </row>
    <row r="133" spans="1:19" s="13" customFormat="1" ht="11.25">
      <c r="A133" s="14"/>
      <c r="F133" s="14"/>
      <c r="I133" s="14"/>
      <c r="J133" s="14"/>
      <c r="K133" s="14"/>
      <c r="L133" s="15"/>
      <c r="M133" s="15"/>
      <c r="N133" s="15"/>
      <c r="O133" s="15"/>
      <c r="P133" s="15"/>
      <c r="Q133" s="15"/>
      <c r="R133" s="15"/>
      <c r="S133" s="15"/>
    </row>
    <row r="134" spans="1:19" s="13" customFormat="1" ht="11.25">
      <c r="A134" s="14"/>
      <c r="F134" s="14"/>
      <c r="I134" s="14"/>
      <c r="J134" s="14"/>
      <c r="K134" s="14"/>
      <c r="L134" s="15"/>
      <c r="M134" s="15"/>
      <c r="N134" s="15"/>
      <c r="O134" s="15"/>
      <c r="P134" s="15"/>
      <c r="Q134" s="15"/>
      <c r="R134" s="15"/>
      <c r="S134" s="15"/>
    </row>
    <row r="135" spans="1:19" s="13" customFormat="1" ht="11.25">
      <c r="A135" s="14"/>
      <c r="F135" s="14"/>
      <c r="I135" s="14"/>
      <c r="J135" s="14"/>
      <c r="K135" s="14"/>
      <c r="L135" s="15"/>
      <c r="M135" s="15"/>
      <c r="N135" s="15"/>
      <c r="O135" s="15"/>
      <c r="P135" s="15"/>
      <c r="Q135" s="15"/>
      <c r="R135" s="15"/>
      <c r="S135" s="15"/>
    </row>
    <row r="136" spans="1:19" s="13" customFormat="1" ht="11.25">
      <c r="A136" s="14"/>
      <c r="F136" s="14"/>
      <c r="I136" s="14"/>
      <c r="J136" s="14"/>
      <c r="K136" s="14"/>
      <c r="L136" s="15"/>
      <c r="M136" s="15"/>
      <c r="N136" s="15"/>
      <c r="O136" s="15"/>
      <c r="P136" s="15"/>
      <c r="Q136" s="15"/>
      <c r="R136" s="15"/>
      <c r="S136" s="15"/>
    </row>
    <row r="137" spans="1:19" s="13" customFormat="1" ht="11.25">
      <c r="A137" s="14"/>
      <c r="F137" s="14"/>
      <c r="I137" s="14"/>
      <c r="J137" s="14"/>
      <c r="K137" s="14"/>
      <c r="L137" s="15"/>
      <c r="M137" s="15"/>
      <c r="N137" s="15"/>
      <c r="O137" s="15"/>
      <c r="P137" s="15"/>
      <c r="Q137" s="15"/>
      <c r="R137" s="15"/>
      <c r="S137" s="15"/>
    </row>
    <row r="138" spans="1:19" s="13" customFormat="1" ht="11.25">
      <c r="A138" s="14"/>
      <c r="F138" s="14"/>
      <c r="I138" s="14"/>
      <c r="J138" s="14"/>
      <c r="K138" s="14"/>
      <c r="L138" s="15"/>
      <c r="M138" s="15"/>
      <c r="N138" s="15"/>
      <c r="O138" s="15"/>
      <c r="P138" s="15"/>
      <c r="Q138" s="15"/>
      <c r="R138" s="15"/>
      <c r="S138" s="15"/>
    </row>
    <row r="139" spans="1:19" s="13" customFormat="1" ht="11.25">
      <c r="A139" s="14"/>
      <c r="F139" s="14"/>
      <c r="I139" s="14"/>
      <c r="J139" s="14"/>
      <c r="K139" s="14"/>
      <c r="L139" s="15"/>
      <c r="M139" s="15"/>
      <c r="N139" s="15"/>
      <c r="O139" s="15"/>
      <c r="P139" s="15"/>
      <c r="Q139" s="15"/>
      <c r="R139" s="15"/>
      <c r="S139" s="15"/>
    </row>
    <row r="140" spans="1:19" s="13" customFormat="1" ht="11.25">
      <c r="A140" s="14"/>
      <c r="F140" s="14"/>
      <c r="I140" s="14"/>
      <c r="J140" s="14"/>
      <c r="K140" s="14"/>
      <c r="L140" s="15"/>
      <c r="M140" s="15"/>
      <c r="N140" s="15"/>
      <c r="O140" s="15"/>
      <c r="P140" s="15"/>
      <c r="Q140" s="15"/>
      <c r="R140" s="15"/>
      <c r="S140" s="15"/>
    </row>
    <row r="141" spans="1:19" s="13" customFormat="1" ht="11.25">
      <c r="A141" s="14"/>
      <c r="F141" s="14"/>
      <c r="I141" s="14"/>
      <c r="J141" s="14"/>
      <c r="K141" s="14"/>
      <c r="L141" s="15"/>
      <c r="M141" s="15"/>
      <c r="N141" s="15"/>
      <c r="O141" s="15"/>
      <c r="P141" s="15"/>
      <c r="Q141" s="15"/>
      <c r="R141" s="15"/>
      <c r="S141" s="15"/>
    </row>
    <row r="142" spans="1:19" s="13" customFormat="1" ht="11.25">
      <c r="A142" s="14"/>
      <c r="F142" s="14"/>
      <c r="I142" s="14"/>
      <c r="J142" s="14"/>
      <c r="K142" s="14"/>
      <c r="L142" s="15"/>
      <c r="M142" s="15"/>
      <c r="N142" s="15"/>
      <c r="O142" s="15"/>
      <c r="P142" s="15"/>
      <c r="Q142" s="15"/>
      <c r="R142" s="15"/>
      <c r="S142" s="15"/>
    </row>
    <row r="143" spans="1:19" s="13" customFormat="1" ht="11.25">
      <c r="A143" s="14"/>
      <c r="F143" s="14"/>
      <c r="I143" s="14"/>
      <c r="J143" s="14"/>
      <c r="K143" s="14"/>
      <c r="L143" s="15"/>
      <c r="M143" s="15"/>
      <c r="N143" s="15"/>
      <c r="O143" s="15"/>
      <c r="P143" s="15"/>
      <c r="Q143" s="15"/>
      <c r="R143" s="15"/>
      <c r="S143" s="15"/>
    </row>
    <row r="144" spans="1:19" s="13" customFormat="1" ht="11.25">
      <c r="A144" s="14"/>
      <c r="F144" s="14"/>
      <c r="I144" s="14"/>
      <c r="J144" s="14"/>
      <c r="K144" s="14"/>
      <c r="L144" s="15"/>
      <c r="M144" s="15"/>
      <c r="N144" s="15"/>
      <c r="O144" s="15"/>
      <c r="P144" s="15"/>
      <c r="Q144" s="15"/>
      <c r="R144" s="15"/>
      <c r="S144" s="15"/>
    </row>
    <row r="145" spans="1:19" s="13" customFormat="1" ht="11.25">
      <c r="A145" s="14"/>
      <c r="F145" s="14"/>
      <c r="I145" s="14"/>
      <c r="J145" s="14"/>
      <c r="K145" s="14"/>
      <c r="L145" s="15"/>
      <c r="M145" s="15"/>
      <c r="N145" s="15"/>
      <c r="O145" s="15"/>
      <c r="P145" s="15"/>
      <c r="Q145" s="15"/>
      <c r="R145" s="15"/>
      <c r="S145" s="15"/>
    </row>
    <row r="146" spans="1:19" s="13" customFormat="1" ht="11.25">
      <c r="A146" s="14"/>
      <c r="F146" s="14"/>
      <c r="I146" s="14"/>
      <c r="J146" s="14"/>
      <c r="K146" s="14"/>
      <c r="L146" s="15"/>
      <c r="M146" s="15"/>
      <c r="N146" s="15"/>
      <c r="O146" s="15"/>
      <c r="P146" s="15"/>
      <c r="Q146" s="15"/>
      <c r="R146" s="15"/>
      <c r="S146" s="15"/>
    </row>
    <row r="147" spans="1:19" s="13" customFormat="1" ht="11.25">
      <c r="A147" s="14"/>
      <c r="F147" s="14"/>
      <c r="I147" s="14"/>
      <c r="J147" s="14"/>
      <c r="K147" s="14"/>
      <c r="L147" s="15"/>
      <c r="M147" s="15"/>
      <c r="N147" s="15"/>
      <c r="O147" s="15"/>
      <c r="P147" s="15"/>
      <c r="Q147" s="15"/>
      <c r="R147" s="15"/>
      <c r="S147" s="15"/>
    </row>
    <row r="148" spans="1:19" s="13" customFormat="1" ht="11.25">
      <c r="A148" s="14"/>
      <c r="F148" s="14"/>
      <c r="I148" s="14"/>
      <c r="J148" s="14"/>
      <c r="K148" s="14"/>
      <c r="L148" s="15"/>
      <c r="M148" s="15"/>
      <c r="N148" s="15"/>
      <c r="O148" s="15"/>
      <c r="P148" s="15"/>
      <c r="Q148" s="15"/>
      <c r="R148" s="15"/>
      <c r="S148" s="15"/>
    </row>
    <row r="149" spans="1:19" s="13" customFormat="1" ht="11.25">
      <c r="A149" s="14"/>
      <c r="F149" s="14"/>
      <c r="I149" s="14"/>
      <c r="J149" s="14"/>
      <c r="K149" s="14"/>
      <c r="L149" s="15"/>
      <c r="M149" s="15"/>
      <c r="N149" s="15"/>
      <c r="O149" s="15"/>
      <c r="P149" s="15"/>
      <c r="Q149" s="15"/>
      <c r="R149" s="15"/>
      <c r="S149" s="15"/>
    </row>
    <row r="150" spans="1:19" s="13" customFormat="1" ht="11.25">
      <c r="A150" s="14"/>
      <c r="F150" s="14"/>
      <c r="I150" s="14"/>
      <c r="J150" s="14"/>
      <c r="K150" s="14"/>
      <c r="L150" s="15"/>
      <c r="M150" s="15"/>
      <c r="N150" s="15"/>
      <c r="O150" s="15"/>
      <c r="P150" s="15"/>
      <c r="Q150" s="15"/>
      <c r="R150" s="15"/>
      <c r="S150" s="15"/>
    </row>
    <row r="151" spans="1:19" s="13" customFormat="1" ht="11.25">
      <c r="A151" s="14"/>
      <c r="F151" s="14"/>
      <c r="I151" s="14"/>
      <c r="J151" s="14"/>
      <c r="K151" s="14"/>
      <c r="L151" s="15"/>
      <c r="M151" s="15"/>
      <c r="N151" s="15"/>
      <c r="O151" s="15"/>
      <c r="P151" s="15"/>
      <c r="Q151" s="15"/>
      <c r="R151" s="15"/>
      <c r="S151" s="15"/>
    </row>
    <row r="152" spans="1:19" s="13" customFormat="1" ht="11.25">
      <c r="A152" s="14"/>
      <c r="F152" s="14"/>
      <c r="I152" s="14"/>
      <c r="J152" s="14"/>
      <c r="K152" s="14"/>
      <c r="L152" s="15"/>
      <c r="M152" s="15"/>
      <c r="N152" s="15"/>
      <c r="O152" s="15"/>
      <c r="P152" s="15"/>
      <c r="Q152" s="15"/>
      <c r="R152" s="15"/>
      <c r="S152" s="15"/>
    </row>
    <row r="153" spans="1:19" s="13" customFormat="1" ht="11.25">
      <c r="A153" s="14"/>
      <c r="F153" s="14"/>
      <c r="I153" s="14"/>
      <c r="J153" s="14"/>
      <c r="K153" s="14"/>
      <c r="L153" s="15"/>
      <c r="M153" s="15"/>
      <c r="N153" s="15"/>
      <c r="O153" s="15"/>
      <c r="P153" s="15"/>
      <c r="Q153" s="15"/>
      <c r="R153" s="15"/>
      <c r="S153" s="15"/>
    </row>
    <row r="154" spans="1:19" s="13" customFormat="1" ht="11.25">
      <c r="A154" s="14"/>
      <c r="F154" s="14"/>
      <c r="I154" s="14"/>
      <c r="J154" s="14"/>
      <c r="K154" s="14"/>
      <c r="L154" s="15"/>
      <c r="M154" s="15"/>
      <c r="N154" s="15"/>
      <c r="O154" s="15"/>
      <c r="P154" s="15"/>
      <c r="Q154" s="15"/>
      <c r="R154" s="15"/>
      <c r="S154" s="15"/>
    </row>
    <row r="155" spans="1:19" s="13" customFormat="1" ht="11.25">
      <c r="A155" s="14"/>
      <c r="F155" s="14"/>
      <c r="I155" s="14"/>
      <c r="J155" s="14"/>
      <c r="K155" s="14"/>
      <c r="L155" s="15"/>
      <c r="M155" s="15"/>
      <c r="N155" s="15"/>
      <c r="O155" s="15"/>
      <c r="P155" s="15"/>
      <c r="Q155" s="15"/>
      <c r="R155" s="15"/>
      <c r="S155" s="15"/>
    </row>
    <row r="156" spans="1:19" s="13" customFormat="1" ht="11.25">
      <c r="A156" s="14"/>
      <c r="F156" s="14"/>
      <c r="I156" s="14"/>
      <c r="J156" s="14"/>
      <c r="K156" s="14"/>
      <c r="L156" s="15"/>
      <c r="M156" s="15"/>
      <c r="N156" s="15"/>
      <c r="O156" s="15"/>
      <c r="P156" s="15"/>
      <c r="Q156" s="15"/>
      <c r="R156" s="15"/>
      <c r="S156" s="15"/>
    </row>
    <row r="157" spans="1:19" s="13" customFormat="1" ht="11.25">
      <c r="A157" s="14"/>
      <c r="B157" s="16"/>
      <c r="C157" s="16"/>
      <c r="D157" s="16"/>
      <c r="E157" s="16"/>
      <c r="F157" s="14"/>
      <c r="I157" s="14"/>
      <c r="J157" s="14"/>
      <c r="K157" s="14"/>
      <c r="L157" s="15"/>
      <c r="M157" s="15"/>
      <c r="N157" s="15"/>
      <c r="O157" s="15"/>
      <c r="P157" s="15"/>
      <c r="Q157" s="15"/>
      <c r="R157" s="15"/>
      <c r="S157" s="15"/>
    </row>
    <row r="158" spans="1:19" s="13" customFormat="1" ht="11.25">
      <c r="A158" s="14"/>
      <c r="B158" s="16"/>
      <c r="C158" s="16"/>
      <c r="D158" s="16"/>
      <c r="E158" s="16"/>
      <c r="F158" s="14"/>
      <c r="I158" s="14"/>
      <c r="J158" s="14"/>
      <c r="K158" s="14"/>
      <c r="L158" s="15"/>
      <c r="M158" s="15"/>
      <c r="N158" s="15"/>
      <c r="O158" s="15"/>
      <c r="P158" s="15"/>
      <c r="Q158" s="15"/>
      <c r="R158" s="15"/>
      <c r="S158" s="15"/>
    </row>
    <row r="159" spans="1:19" s="13" customFormat="1" ht="11.25">
      <c r="A159" s="14"/>
      <c r="B159" s="16"/>
      <c r="C159" s="16"/>
      <c r="D159" s="16"/>
      <c r="E159" s="16"/>
      <c r="F159" s="14"/>
      <c r="I159" s="14"/>
      <c r="J159" s="14"/>
      <c r="K159" s="14"/>
      <c r="L159" s="15"/>
      <c r="M159" s="15"/>
      <c r="N159" s="15"/>
      <c r="O159" s="15"/>
      <c r="P159" s="15"/>
      <c r="Q159" s="15"/>
      <c r="R159" s="15"/>
      <c r="S159" s="15"/>
    </row>
    <row r="160" spans="1:19" s="13" customFormat="1" ht="11.25">
      <c r="A160" s="14"/>
      <c r="B160" s="16"/>
      <c r="C160" s="16"/>
      <c r="D160" s="16"/>
      <c r="E160" s="16"/>
      <c r="F160" s="14"/>
      <c r="I160" s="14"/>
      <c r="J160" s="14"/>
      <c r="K160" s="14"/>
      <c r="L160" s="15"/>
      <c r="M160" s="15"/>
      <c r="N160" s="15"/>
      <c r="O160" s="15"/>
      <c r="P160" s="15"/>
      <c r="Q160" s="15"/>
      <c r="R160" s="15"/>
      <c r="S160" s="15"/>
    </row>
    <row r="161" spans="1:19" s="13" customFormat="1" ht="11.25">
      <c r="A161" s="14"/>
      <c r="B161" s="16"/>
      <c r="C161" s="16"/>
      <c r="D161" s="16"/>
      <c r="E161" s="16"/>
      <c r="F161" s="14"/>
      <c r="I161" s="14"/>
      <c r="J161" s="14"/>
      <c r="K161" s="14"/>
      <c r="L161" s="15"/>
      <c r="M161" s="15"/>
      <c r="N161" s="15"/>
      <c r="O161" s="15"/>
      <c r="P161" s="15"/>
      <c r="Q161" s="15"/>
      <c r="R161" s="15"/>
      <c r="S161" s="15"/>
    </row>
    <row r="162" spans="1:19" s="13" customFormat="1" ht="11.25">
      <c r="A162" s="14"/>
      <c r="B162" s="16"/>
      <c r="C162" s="16"/>
      <c r="D162" s="16"/>
      <c r="E162" s="16"/>
      <c r="F162" s="14"/>
      <c r="I162" s="14"/>
      <c r="J162" s="14"/>
      <c r="K162" s="14"/>
      <c r="L162" s="15"/>
      <c r="M162" s="15"/>
      <c r="N162" s="15"/>
      <c r="O162" s="15"/>
      <c r="P162" s="15"/>
      <c r="Q162" s="15"/>
      <c r="R162" s="15"/>
      <c r="S162" s="15"/>
    </row>
    <row r="163" spans="1:19" s="13" customFormat="1" ht="11.25">
      <c r="A163" s="14"/>
      <c r="B163" s="16"/>
      <c r="C163" s="16"/>
      <c r="D163" s="16"/>
      <c r="E163" s="16"/>
      <c r="F163" s="14"/>
      <c r="I163" s="14"/>
      <c r="J163" s="14"/>
      <c r="K163" s="14"/>
      <c r="L163" s="15"/>
      <c r="M163" s="15"/>
      <c r="N163" s="15"/>
      <c r="O163" s="15"/>
      <c r="P163" s="15"/>
      <c r="Q163" s="15"/>
      <c r="R163" s="15"/>
      <c r="S163" s="15"/>
    </row>
    <row r="164" spans="1:19" s="13" customFormat="1" ht="11.25">
      <c r="A164" s="14"/>
      <c r="B164" s="16"/>
      <c r="C164" s="16"/>
      <c r="D164" s="16"/>
      <c r="E164" s="16"/>
      <c r="F164" s="14"/>
      <c r="I164" s="14"/>
      <c r="J164" s="14"/>
      <c r="K164" s="14"/>
      <c r="L164" s="15"/>
      <c r="M164" s="15"/>
      <c r="N164" s="15"/>
      <c r="O164" s="15"/>
      <c r="P164" s="15"/>
      <c r="Q164" s="15"/>
      <c r="R164" s="15"/>
      <c r="S164" s="15"/>
    </row>
    <row r="165" spans="1:19" s="13" customFormat="1" ht="11.25">
      <c r="A165" s="14"/>
      <c r="B165" s="16"/>
      <c r="C165" s="16"/>
      <c r="D165" s="16"/>
      <c r="E165" s="16"/>
      <c r="F165" s="14"/>
      <c r="I165" s="14"/>
      <c r="J165" s="14"/>
      <c r="K165" s="14"/>
      <c r="L165" s="15"/>
      <c r="M165" s="15"/>
      <c r="N165" s="15"/>
      <c r="O165" s="15"/>
      <c r="P165" s="15"/>
      <c r="Q165" s="15"/>
      <c r="R165" s="15"/>
      <c r="S165" s="15"/>
    </row>
    <row r="166" spans="1:19" s="13" customFormat="1" ht="11.25">
      <c r="A166" s="14"/>
      <c r="B166" s="16"/>
      <c r="C166" s="16"/>
      <c r="D166" s="16"/>
      <c r="E166" s="16"/>
      <c r="F166" s="14"/>
      <c r="I166" s="14"/>
      <c r="J166" s="14"/>
      <c r="K166" s="14"/>
      <c r="L166" s="15"/>
      <c r="M166" s="15"/>
      <c r="N166" s="15"/>
      <c r="O166" s="15"/>
      <c r="P166" s="15"/>
      <c r="Q166" s="15"/>
      <c r="R166" s="15"/>
      <c r="S166" s="15"/>
    </row>
    <row r="167" spans="1:19" s="13" customFormat="1" ht="11.25">
      <c r="A167" s="14"/>
      <c r="B167" s="16"/>
      <c r="C167" s="16"/>
      <c r="D167" s="16"/>
      <c r="E167" s="16"/>
      <c r="F167" s="14"/>
      <c r="I167" s="14"/>
      <c r="J167" s="14"/>
      <c r="K167" s="14"/>
      <c r="L167" s="15"/>
      <c r="M167" s="15"/>
      <c r="N167" s="15"/>
      <c r="O167" s="15"/>
      <c r="P167" s="15"/>
      <c r="Q167" s="15"/>
      <c r="R167" s="15"/>
      <c r="S167" s="15"/>
    </row>
    <row r="168" spans="1:19" s="13" customFormat="1" ht="11.25">
      <c r="A168" s="14"/>
      <c r="B168" s="16"/>
      <c r="C168" s="16"/>
      <c r="D168" s="16"/>
      <c r="E168" s="16"/>
      <c r="F168" s="14"/>
      <c r="I168" s="14"/>
      <c r="J168" s="14"/>
      <c r="K168" s="14"/>
      <c r="L168" s="15"/>
      <c r="M168" s="15"/>
      <c r="N168" s="15"/>
      <c r="O168" s="15"/>
      <c r="P168" s="15"/>
      <c r="Q168" s="15"/>
      <c r="R168" s="15"/>
      <c r="S168" s="15"/>
    </row>
    <row r="169" spans="1:19" s="13" customFormat="1" ht="11.25">
      <c r="A169" s="14"/>
      <c r="B169" s="16"/>
      <c r="C169" s="16"/>
      <c r="D169" s="16"/>
      <c r="E169" s="16"/>
      <c r="F169" s="14"/>
      <c r="I169" s="14"/>
      <c r="J169" s="14"/>
      <c r="K169" s="14"/>
      <c r="L169" s="15"/>
      <c r="M169" s="15"/>
      <c r="N169" s="15"/>
      <c r="O169" s="15"/>
      <c r="P169" s="15"/>
      <c r="Q169" s="15"/>
      <c r="R169" s="15"/>
      <c r="S169" s="15"/>
    </row>
    <row r="170" spans="1:19" s="13" customFormat="1" ht="11.25">
      <c r="A170" s="14"/>
      <c r="B170" s="16"/>
      <c r="C170" s="16"/>
      <c r="D170" s="16"/>
      <c r="E170" s="16"/>
      <c r="F170" s="14"/>
      <c r="I170" s="14"/>
      <c r="J170" s="14"/>
      <c r="K170" s="14"/>
      <c r="L170" s="15"/>
      <c r="M170" s="15"/>
      <c r="N170" s="15"/>
      <c r="O170" s="15"/>
      <c r="P170" s="15"/>
      <c r="Q170" s="15"/>
      <c r="R170" s="15"/>
      <c r="S170" s="15"/>
    </row>
    <row r="171" spans="1:19" s="13" customFormat="1" ht="11.25">
      <c r="A171" s="14"/>
      <c r="B171" s="16"/>
      <c r="C171" s="16"/>
      <c r="D171" s="16"/>
      <c r="E171" s="16"/>
      <c r="F171" s="14"/>
      <c r="I171" s="14"/>
      <c r="J171" s="14"/>
      <c r="K171" s="14"/>
      <c r="L171" s="15"/>
      <c r="M171" s="15"/>
      <c r="N171" s="15"/>
      <c r="O171" s="15"/>
      <c r="P171" s="15"/>
      <c r="Q171" s="15"/>
      <c r="R171" s="15"/>
      <c r="S171" s="15"/>
    </row>
    <row r="172" spans="1:19" s="13" customFormat="1" ht="11.25">
      <c r="A172" s="14"/>
      <c r="F172" s="14"/>
      <c r="I172" s="14"/>
      <c r="J172" s="14"/>
      <c r="K172" s="14"/>
      <c r="L172" s="15"/>
      <c r="M172" s="15"/>
      <c r="N172" s="15"/>
      <c r="O172" s="15"/>
      <c r="P172" s="15"/>
      <c r="Q172" s="15"/>
      <c r="R172" s="15"/>
      <c r="S172" s="15"/>
    </row>
    <row r="173" spans="1:19" s="13" customFormat="1" ht="11.25">
      <c r="A173" s="14"/>
      <c r="F173" s="14"/>
      <c r="I173" s="14"/>
      <c r="J173" s="14"/>
      <c r="K173" s="14"/>
      <c r="L173" s="15"/>
      <c r="M173" s="15"/>
      <c r="N173" s="15"/>
      <c r="O173" s="15"/>
      <c r="P173" s="15"/>
      <c r="Q173" s="15"/>
      <c r="R173" s="15"/>
      <c r="S173" s="15"/>
    </row>
    <row r="174" spans="1:19" s="13" customFormat="1" ht="11.25">
      <c r="A174" s="14"/>
      <c r="F174" s="14"/>
      <c r="I174" s="14"/>
      <c r="J174" s="14"/>
      <c r="K174" s="14"/>
      <c r="L174" s="15"/>
      <c r="M174" s="15"/>
      <c r="N174" s="15"/>
      <c r="O174" s="15"/>
      <c r="P174" s="15"/>
      <c r="Q174" s="15"/>
      <c r="R174" s="15"/>
      <c r="S174" s="15"/>
    </row>
    <row r="175" spans="1:19" s="13" customFormat="1" ht="11.25">
      <c r="A175" s="14"/>
      <c r="F175" s="14"/>
      <c r="I175" s="14"/>
      <c r="J175" s="14"/>
      <c r="K175" s="14"/>
      <c r="L175" s="15"/>
      <c r="M175" s="15"/>
      <c r="N175" s="15"/>
      <c r="O175" s="15"/>
      <c r="P175" s="15"/>
      <c r="Q175" s="15"/>
      <c r="R175" s="15"/>
      <c r="S175" s="15"/>
    </row>
    <row r="176" spans="1:19" s="13" customFormat="1" ht="11.25">
      <c r="A176" s="14"/>
      <c r="F176" s="14"/>
      <c r="I176" s="14"/>
      <c r="J176" s="14"/>
      <c r="K176" s="14"/>
      <c r="L176" s="15"/>
      <c r="M176" s="15"/>
      <c r="N176" s="15"/>
      <c r="O176" s="15"/>
      <c r="P176" s="15"/>
      <c r="Q176" s="15"/>
      <c r="R176" s="15"/>
      <c r="S176" s="15"/>
    </row>
    <row r="177" spans="1:19" s="13" customFormat="1" ht="11.25">
      <c r="A177" s="14"/>
      <c r="F177" s="14"/>
      <c r="I177" s="14"/>
      <c r="J177" s="14"/>
      <c r="K177" s="14"/>
      <c r="L177" s="15"/>
      <c r="M177" s="15"/>
      <c r="N177" s="15"/>
      <c r="O177" s="15"/>
      <c r="P177" s="15"/>
      <c r="Q177" s="15"/>
      <c r="R177" s="15"/>
      <c r="S177" s="15"/>
    </row>
    <row r="178" spans="1:19" s="13" customFormat="1" ht="11.25">
      <c r="A178" s="14"/>
      <c r="F178" s="14"/>
      <c r="I178" s="14"/>
      <c r="J178" s="14"/>
      <c r="K178" s="14"/>
      <c r="L178" s="15"/>
      <c r="M178" s="15"/>
      <c r="N178" s="15"/>
      <c r="O178" s="15"/>
      <c r="P178" s="15"/>
      <c r="Q178" s="15"/>
      <c r="R178" s="15"/>
      <c r="S178" s="15"/>
    </row>
    <row r="179" spans="1:19" s="13" customFormat="1" ht="11.25">
      <c r="A179" s="14"/>
      <c r="F179" s="14"/>
      <c r="I179" s="14"/>
      <c r="J179" s="14"/>
      <c r="K179" s="14"/>
      <c r="L179" s="15"/>
      <c r="M179" s="15"/>
      <c r="N179" s="15"/>
      <c r="O179" s="15"/>
      <c r="P179" s="15"/>
      <c r="Q179" s="15"/>
      <c r="R179" s="15"/>
      <c r="S179" s="15"/>
    </row>
    <row r="180" spans="1:19" s="13" customFormat="1" ht="11.25">
      <c r="A180" s="14"/>
      <c r="F180" s="14"/>
      <c r="I180" s="14"/>
      <c r="J180" s="14"/>
      <c r="K180" s="14"/>
      <c r="L180" s="15"/>
      <c r="M180" s="15"/>
      <c r="N180" s="15"/>
      <c r="O180" s="15"/>
      <c r="P180" s="15"/>
      <c r="Q180" s="15"/>
      <c r="R180" s="15"/>
      <c r="S180" s="15"/>
    </row>
    <row r="181" spans="1:19" s="13" customFormat="1" ht="11.25">
      <c r="A181" s="14"/>
      <c r="F181" s="14"/>
      <c r="I181" s="14"/>
      <c r="J181" s="14"/>
      <c r="K181" s="14"/>
      <c r="L181" s="15"/>
      <c r="M181" s="15"/>
      <c r="N181" s="15"/>
      <c r="O181" s="15"/>
      <c r="P181" s="15"/>
      <c r="Q181" s="15"/>
      <c r="R181" s="15"/>
      <c r="S181" s="15"/>
    </row>
    <row r="182" spans="1:19" s="13" customFormat="1" ht="11.25">
      <c r="A182" s="14"/>
      <c r="F182" s="14"/>
      <c r="I182" s="14"/>
      <c r="J182" s="14"/>
      <c r="K182" s="14"/>
      <c r="L182" s="15"/>
      <c r="M182" s="15"/>
      <c r="N182" s="15"/>
      <c r="O182" s="15"/>
      <c r="P182" s="15"/>
      <c r="Q182" s="15"/>
      <c r="R182" s="15"/>
      <c r="S182" s="15"/>
    </row>
    <row r="183" spans="1:19" s="13" customFormat="1" ht="11.25">
      <c r="A183" s="14"/>
      <c r="F183" s="14"/>
      <c r="I183" s="14"/>
      <c r="J183" s="14"/>
      <c r="K183" s="14"/>
      <c r="L183" s="15"/>
      <c r="M183" s="15"/>
      <c r="N183" s="15"/>
      <c r="O183" s="15"/>
      <c r="P183" s="15"/>
      <c r="Q183" s="15"/>
      <c r="R183" s="15"/>
      <c r="S183" s="15"/>
    </row>
    <row r="184" spans="1:19" s="13" customFormat="1" ht="11.25">
      <c r="A184" s="14"/>
      <c r="F184" s="14"/>
      <c r="I184" s="14"/>
      <c r="J184" s="14"/>
      <c r="K184" s="14"/>
      <c r="L184" s="15"/>
      <c r="M184" s="15"/>
      <c r="N184" s="15"/>
      <c r="O184" s="15"/>
      <c r="P184" s="15"/>
      <c r="Q184" s="15"/>
      <c r="R184" s="15"/>
      <c r="S184" s="15"/>
    </row>
    <row r="185" spans="1:19" s="13" customFormat="1" ht="11.25">
      <c r="A185" s="14"/>
      <c r="F185" s="14"/>
      <c r="I185" s="14"/>
      <c r="J185" s="14"/>
      <c r="K185" s="14"/>
      <c r="L185" s="15"/>
      <c r="M185" s="15"/>
      <c r="N185" s="15"/>
      <c r="O185" s="15"/>
      <c r="P185" s="15"/>
      <c r="Q185" s="15"/>
      <c r="R185" s="15"/>
      <c r="S185" s="15"/>
    </row>
    <row r="186" spans="1:19" s="13" customFormat="1" ht="11.25">
      <c r="A186" s="14"/>
      <c r="F186" s="14"/>
      <c r="I186" s="14"/>
      <c r="J186" s="14"/>
      <c r="K186" s="14"/>
      <c r="L186" s="15"/>
      <c r="M186" s="15"/>
      <c r="N186" s="15"/>
      <c r="O186" s="15"/>
      <c r="P186" s="15"/>
      <c r="Q186" s="15"/>
      <c r="R186" s="15"/>
      <c r="S186" s="15"/>
    </row>
    <row r="187" spans="1:19" s="13" customFormat="1" ht="11.25">
      <c r="A187" s="14"/>
      <c r="F187" s="14"/>
      <c r="I187" s="14"/>
      <c r="J187" s="14"/>
      <c r="K187" s="14"/>
      <c r="L187" s="15"/>
      <c r="M187" s="15"/>
      <c r="N187" s="15"/>
      <c r="O187" s="15"/>
      <c r="P187" s="15"/>
      <c r="Q187" s="15"/>
      <c r="R187" s="15"/>
      <c r="S187" s="15"/>
    </row>
    <row r="188" spans="1:19" s="13" customFormat="1" ht="11.25">
      <c r="A188" s="14"/>
      <c r="F188" s="14"/>
      <c r="I188" s="14"/>
      <c r="J188" s="14"/>
      <c r="K188" s="14"/>
      <c r="L188" s="15"/>
      <c r="M188" s="15"/>
      <c r="N188" s="15"/>
      <c r="O188" s="15"/>
      <c r="P188" s="15"/>
      <c r="Q188" s="15"/>
      <c r="R188" s="15"/>
      <c r="S188" s="15"/>
    </row>
    <row r="189" spans="1:19" s="13" customFormat="1" ht="11.25">
      <c r="A189" s="14"/>
      <c r="F189" s="14"/>
      <c r="I189" s="14"/>
      <c r="J189" s="14"/>
      <c r="K189" s="14"/>
      <c r="L189" s="15"/>
      <c r="M189" s="15"/>
      <c r="N189" s="15"/>
      <c r="O189" s="15"/>
      <c r="P189" s="15"/>
      <c r="Q189" s="15"/>
      <c r="R189" s="15"/>
      <c r="S189" s="15"/>
    </row>
    <row r="190" spans="1:19" s="13" customFormat="1" ht="11.25">
      <c r="A190" s="14"/>
      <c r="F190" s="14"/>
      <c r="I190" s="14"/>
      <c r="J190" s="14"/>
      <c r="K190" s="14"/>
      <c r="L190" s="15"/>
      <c r="M190" s="15"/>
      <c r="N190" s="15"/>
      <c r="O190" s="15"/>
      <c r="P190" s="15"/>
      <c r="Q190" s="15"/>
      <c r="R190" s="15"/>
      <c r="S190" s="15"/>
    </row>
    <row r="191" spans="1:19" s="13" customFormat="1" ht="11.25">
      <c r="A191" s="14"/>
      <c r="F191" s="14"/>
      <c r="I191" s="14"/>
      <c r="J191" s="14"/>
      <c r="K191" s="14"/>
      <c r="L191" s="15"/>
      <c r="M191" s="15"/>
      <c r="N191" s="15"/>
      <c r="O191" s="15"/>
      <c r="P191" s="15"/>
      <c r="Q191" s="15"/>
      <c r="R191" s="15"/>
      <c r="S191" s="15"/>
    </row>
    <row r="192" spans="1:19" s="13" customFormat="1" ht="11.25">
      <c r="A192" s="14"/>
      <c r="F192" s="14"/>
      <c r="I192" s="14"/>
      <c r="J192" s="14"/>
      <c r="K192" s="14"/>
      <c r="L192" s="15"/>
      <c r="M192" s="15"/>
      <c r="N192" s="15"/>
      <c r="O192" s="15"/>
      <c r="P192" s="15"/>
      <c r="Q192" s="15"/>
      <c r="R192" s="15"/>
      <c r="S192" s="15"/>
    </row>
    <row r="193" spans="1:19" s="13" customFormat="1" ht="11.25">
      <c r="A193" s="14"/>
      <c r="F193" s="14"/>
      <c r="I193" s="14"/>
      <c r="J193" s="14"/>
      <c r="K193" s="14"/>
      <c r="L193" s="15"/>
      <c r="M193" s="15"/>
      <c r="N193" s="15"/>
      <c r="O193" s="15"/>
      <c r="P193" s="15"/>
      <c r="Q193" s="15"/>
      <c r="R193" s="15"/>
      <c r="S193" s="15"/>
    </row>
    <row r="194" spans="1:19" s="13" customFormat="1" ht="11.25">
      <c r="A194" s="14"/>
      <c r="F194" s="14"/>
      <c r="I194" s="14"/>
      <c r="J194" s="14"/>
      <c r="K194" s="14"/>
      <c r="L194" s="15"/>
      <c r="M194" s="15"/>
      <c r="N194" s="15"/>
      <c r="O194" s="15"/>
      <c r="P194" s="15"/>
      <c r="Q194" s="15"/>
      <c r="R194" s="15"/>
      <c r="S194" s="15"/>
    </row>
    <row r="195" spans="1:19" s="13" customFormat="1" ht="11.25">
      <c r="A195" s="14"/>
      <c r="F195" s="14"/>
      <c r="I195" s="14"/>
      <c r="J195" s="14"/>
      <c r="K195" s="14"/>
      <c r="L195" s="15"/>
      <c r="M195" s="15"/>
      <c r="N195" s="15"/>
      <c r="O195" s="15"/>
      <c r="P195" s="15"/>
      <c r="Q195" s="15"/>
      <c r="R195" s="15"/>
      <c r="S195" s="15"/>
    </row>
    <row r="196" spans="1:19" s="13" customFormat="1" ht="11.25">
      <c r="A196" s="14"/>
      <c r="F196" s="14"/>
      <c r="I196" s="14"/>
      <c r="J196" s="14"/>
      <c r="K196" s="14"/>
      <c r="L196" s="15"/>
      <c r="M196" s="15"/>
      <c r="N196" s="15"/>
      <c r="O196" s="15"/>
      <c r="P196" s="15"/>
      <c r="Q196" s="15"/>
      <c r="R196" s="15"/>
      <c r="S196" s="15"/>
    </row>
    <row r="197" spans="1:19" s="13" customFormat="1" ht="11.25">
      <c r="A197" s="14"/>
      <c r="F197" s="14"/>
      <c r="I197" s="14"/>
      <c r="J197" s="14"/>
      <c r="K197" s="14"/>
      <c r="L197" s="15"/>
      <c r="M197" s="15"/>
      <c r="N197" s="15"/>
      <c r="O197" s="15"/>
      <c r="P197" s="15"/>
      <c r="Q197" s="15"/>
      <c r="R197" s="15"/>
      <c r="S197" s="15"/>
    </row>
    <row r="198" spans="1:19" s="13" customFormat="1" ht="11.25">
      <c r="A198" s="14"/>
      <c r="F198" s="14"/>
      <c r="I198" s="14"/>
      <c r="J198" s="14"/>
      <c r="K198" s="14"/>
      <c r="L198" s="15"/>
      <c r="M198" s="15"/>
      <c r="N198" s="15"/>
      <c r="O198" s="15"/>
      <c r="P198" s="15"/>
      <c r="Q198" s="15"/>
      <c r="R198" s="15"/>
      <c r="S198" s="15"/>
    </row>
    <row r="199" spans="1:19" s="13" customFormat="1" ht="11.25">
      <c r="A199" s="14"/>
      <c r="F199" s="14"/>
      <c r="I199" s="14"/>
      <c r="J199" s="14"/>
      <c r="K199" s="14"/>
      <c r="L199" s="15"/>
      <c r="M199" s="15"/>
      <c r="N199" s="15"/>
      <c r="O199" s="15"/>
      <c r="P199" s="15"/>
      <c r="Q199" s="15"/>
      <c r="R199" s="15"/>
      <c r="S199" s="15"/>
    </row>
    <row r="200" spans="1:19" s="13" customFormat="1" ht="11.25">
      <c r="A200" s="14"/>
      <c r="F200" s="14"/>
      <c r="I200" s="14"/>
      <c r="J200" s="14"/>
      <c r="K200" s="14"/>
      <c r="L200" s="15"/>
      <c r="M200" s="15"/>
      <c r="N200" s="15"/>
      <c r="O200" s="15"/>
      <c r="P200" s="15"/>
      <c r="Q200" s="15"/>
      <c r="R200" s="15"/>
      <c r="S200" s="15"/>
    </row>
    <row r="201" spans="1:19" s="13" customFormat="1" ht="11.25">
      <c r="A201" s="14"/>
      <c r="F201" s="14"/>
      <c r="I201" s="14"/>
      <c r="J201" s="14"/>
      <c r="K201" s="14"/>
      <c r="L201" s="15"/>
      <c r="M201" s="15"/>
      <c r="N201" s="15"/>
      <c r="O201" s="15"/>
      <c r="P201" s="15"/>
      <c r="Q201" s="15"/>
      <c r="R201" s="15"/>
      <c r="S201" s="15"/>
    </row>
    <row r="202" spans="1:19" s="13" customFormat="1" ht="11.25">
      <c r="A202" s="14"/>
      <c r="F202" s="14"/>
      <c r="I202" s="14"/>
      <c r="J202" s="14"/>
      <c r="K202" s="14"/>
      <c r="L202" s="15"/>
      <c r="M202" s="15"/>
      <c r="N202" s="15"/>
      <c r="O202" s="15"/>
      <c r="P202" s="15"/>
      <c r="Q202" s="15"/>
      <c r="R202" s="15"/>
      <c r="S202" s="15"/>
    </row>
    <row r="203" spans="1:19" s="13" customFormat="1" ht="11.25">
      <c r="A203" s="14"/>
      <c r="F203" s="14"/>
      <c r="I203" s="14"/>
      <c r="J203" s="14"/>
      <c r="K203" s="14"/>
      <c r="L203" s="15"/>
      <c r="M203" s="15"/>
      <c r="N203" s="15"/>
      <c r="O203" s="15"/>
      <c r="P203" s="15"/>
      <c r="Q203" s="15"/>
      <c r="R203" s="15"/>
      <c r="S203" s="15"/>
    </row>
    <row r="204" spans="1:19" s="13" customFormat="1" ht="11.25">
      <c r="A204" s="14"/>
      <c r="F204" s="14"/>
      <c r="I204" s="14"/>
      <c r="J204" s="14"/>
      <c r="K204" s="14"/>
      <c r="L204" s="15"/>
      <c r="M204" s="15"/>
      <c r="N204" s="15"/>
      <c r="O204" s="15"/>
      <c r="P204" s="15"/>
      <c r="Q204" s="15"/>
      <c r="R204" s="15"/>
      <c r="S204" s="15"/>
    </row>
    <row r="205" spans="1:19" s="13" customFormat="1" ht="11.25">
      <c r="A205" s="14"/>
      <c r="F205" s="14"/>
      <c r="I205" s="14"/>
      <c r="J205" s="14"/>
      <c r="K205" s="14"/>
      <c r="L205" s="15"/>
      <c r="M205" s="15"/>
      <c r="N205" s="15"/>
      <c r="O205" s="15"/>
      <c r="P205" s="15"/>
      <c r="Q205" s="15"/>
      <c r="R205" s="15"/>
      <c r="S205" s="15"/>
    </row>
    <row r="206" spans="1:19" s="13" customFormat="1" ht="11.25">
      <c r="A206" s="14"/>
      <c r="F206" s="14"/>
      <c r="I206" s="14"/>
      <c r="J206" s="14"/>
      <c r="K206" s="14"/>
      <c r="L206" s="15"/>
      <c r="M206" s="15"/>
      <c r="N206" s="15"/>
      <c r="O206" s="15"/>
      <c r="P206" s="15"/>
      <c r="Q206" s="15"/>
      <c r="R206" s="15"/>
      <c r="S206" s="15"/>
    </row>
    <row r="207" spans="1:19" s="13" customFormat="1" ht="11.25">
      <c r="A207" s="14"/>
      <c r="F207" s="14"/>
      <c r="I207" s="14"/>
      <c r="J207" s="14"/>
      <c r="K207" s="14"/>
      <c r="L207" s="15"/>
      <c r="M207" s="15"/>
      <c r="N207" s="15"/>
      <c r="O207" s="15"/>
      <c r="P207" s="15"/>
      <c r="Q207" s="15"/>
      <c r="R207" s="15"/>
      <c r="S207" s="15"/>
    </row>
    <row r="208" spans="1:19" s="13" customFormat="1" ht="11.25">
      <c r="A208" s="14"/>
      <c r="F208" s="14"/>
      <c r="I208" s="14"/>
      <c r="J208" s="14"/>
      <c r="K208" s="14"/>
      <c r="L208" s="15"/>
      <c r="M208" s="15"/>
      <c r="N208" s="15"/>
      <c r="O208" s="15"/>
      <c r="P208" s="15"/>
      <c r="Q208" s="15"/>
      <c r="R208" s="15"/>
      <c r="S208" s="15"/>
    </row>
    <row r="209" spans="1:19" s="13" customFormat="1" ht="11.25">
      <c r="A209" s="14"/>
      <c r="F209" s="14"/>
      <c r="I209" s="14"/>
      <c r="J209" s="14"/>
      <c r="K209" s="14"/>
      <c r="L209" s="15"/>
      <c r="M209" s="15"/>
      <c r="N209" s="15"/>
      <c r="O209" s="15"/>
      <c r="P209" s="15"/>
      <c r="Q209" s="15"/>
      <c r="R209" s="15"/>
      <c r="S209" s="15"/>
    </row>
  </sheetData>
  <sheetProtection/>
  <autoFilter ref="A3:S51"/>
  <mergeCells count="11">
    <mergeCell ref="A2:A3"/>
    <mergeCell ref="B2:B3"/>
    <mergeCell ref="C2:C3"/>
    <mergeCell ref="D2:D3"/>
    <mergeCell ref="E2:E3"/>
    <mergeCell ref="G2:G3"/>
    <mergeCell ref="F2:F3"/>
    <mergeCell ref="H2:H3"/>
    <mergeCell ref="I2:K2"/>
    <mergeCell ref="L2:L3"/>
    <mergeCell ref="M2:S2"/>
  </mergeCells>
  <printOptions horizontalCentered="1"/>
  <pageMargins left="0.35433070866141736" right="0.35433070866141736" top="0.7874015748031497" bottom="0.3937007874015748" header="0.5118110236220472" footer="0.5118110236220472"/>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2013-06-11T13:39:32Z</dcterms:created>
  <dcterms:modified xsi:type="dcterms:W3CDTF">2013-08-07T09:38:23Z</dcterms:modified>
  <cp:category/>
  <cp:version/>
  <cp:contentType/>
  <cp:contentStatus/>
</cp:coreProperties>
</file>