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5190" activeTab="0"/>
  </bookViews>
  <sheets>
    <sheet name="11.ZK" sheetId="1" r:id="rId1"/>
  </sheets>
  <definedNames>
    <definedName name="_xlnm._FilterDatabase" localSheetId="0" hidden="1">'11.ZK'!$A$3:$U$40</definedName>
    <definedName name="_xlnm.Print_Area" localSheetId="0">'11.ZK'!$A$1:$S$40</definedName>
  </definedNames>
  <calcPr fullCalcOnLoad="1"/>
</workbook>
</file>

<file path=xl/sharedStrings.xml><?xml version="1.0" encoding="utf-8"?>
<sst xmlns="http://schemas.openxmlformats.org/spreadsheetml/2006/main" count="239" uniqueCount="179">
  <si>
    <t>ZK-06-11</t>
  </si>
  <si>
    <t>ZK-03-11</t>
  </si>
  <si>
    <t>ZK-12-12</t>
  </si>
  <si>
    <t>ZK-21-12</t>
  </si>
  <si>
    <t>ZK-27-12</t>
  </si>
  <si>
    <t>ZK-24-12</t>
  </si>
  <si>
    <t>ZK-29-12</t>
  </si>
  <si>
    <t>ZK-25-12</t>
  </si>
  <si>
    <t>ZK-26-12</t>
  </si>
  <si>
    <t>ZK-22-12</t>
  </si>
  <si>
    <t>ZK-23-12</t>
  </si>
  <si>
    <t>ZK-19-12</t>
  </si>
  <si>
    <t>ZK-18-12</t>
  </si>
  <si>
    <t>ZK-10-12</t>
  </si>
  <si>
    <t>ZK-09-12</t>
  </si>
  <si>
    <t>ZK-11-12</t>
  </si>
  <si>
    <t>ZK-13-12</t>
  </si>
  <si>
    <t>ZK-04-11</t>
  </si>
  <si>
    <t>ZK-16-12</t>
  </si>
  <si>
    <t>ZK-32-12</t>
  </si>
  <si>
    <t>ZK-33-12</t>
  </si>
  <si>
    <t>ZK-01-11</t>
  </si>
  <si>
    <t>ZK-07-11</t>
  </si>
  <si>
    <t>ZK-15-12</t>
  </si>
  <si>
    <t>ZK-20-12</t>
  </si>
  <si>
    <t>ZK-08-12</t>
  </si>
  <si>
    <t>ZK-05-11</t>
  </si>
  <si>
    <t>ZK-30-12</t>
  </si>
  <si>
    <t>ZK-34-12</t>
  </si>
  <si>
    <t>ZK-35-12</t>
  </si>
  <si>
    <t>ZK-36-13</t>
  </si>
  <si>
    <t>ZK-14-12</t>
  </si>
  <si>
    <t>ZK-02-11</t>
  </si>
  <si>
    <t>ZK-17-12</t>
  </si>
  <si>
    <t>ZK-31-12</t>
  </si>
  <si>
    <t>ZK-28-12</t>
  </si>
  <si>
    <t xml:space="preserve"> </t>
  </si>
  <si>
    <t>Mizhgirskyi</t>
  </si>
  <si>
    <t>Mukachivskyi</t>
  </si>
  <si>
    <t>Irshavskyi</t>
  </si>
  <si>
    <t>Berehivskyi</t>
  </si>
  <si>
    <t>Perechynskyi</t>
  </si>
  <si>
    <t>Svaliavskyi</t>
  </si>
  <si>
    <t>Tiachivskyi</t>
  </si>
  <si>
    <t>Vynohradivskyi</t>
  </si>
  <si>
    <t>Khustskyi</t>
  </si>
  <si>
    <t>Maidan</t>
  </si>
  <si>
    <t>Mizhgiria</t>
  </si>
  <si>
    <t>Synevyrska Poliana</t>
  </si>
  <si>
    <t>Holiatyn</t>
  </si>
  <si>
    <t>Verkhniy Bystryi</t>
  </si>
  <si>
    <t>Klenovets</t>
  </si>
  <si>
    <t>Strabychovo</t>
  </si>
  <si>
    <t>Rakoshyno</t>
  </si>
  <si>
    <t>Velyki Luchky</t>
  </si>
  <si>
    <t>Dunkovytsia</t>
  </si>
  <si>
    <t>Dovhe</t>
  </si>
  <si>
    <t>Lysychevo</t>
  </si>
  <si>
    <t>Kidiosh</t>
  </si>
  <si>
    <t>Hecha</t>
  </si>
  <si>
    <t>Zapson</t>
  </si>
  <si>
    <t>Choma</t>
  </si>
  <si>
    <t>Teria-Remety</t>
  </si>
  <si>
    <t>Simer</t>
  </si>
  <si>
    <t>Polianska Huta</t>
  </si>
  <si>
    <t>Vilshynky</t>
  </si>
  <si>
    <t>Poliana</t>
  </si>
  <si>
    <t>Solochyn</t>
  </si>
  <si>
    <t>Pasika</t>
  </si>
  <si>
    <t>Keretsky</t>
  </si>
  <si>
    <t>Kalyny</t>
  </si>
  <si>
    <t>Hrushevo</t>
  </si>
  <si>
    <t>Uhlia</t>
  </si>
  <si>
    <t>Vilkhivtsi</t>
  </si>
  <si>
    <t>ChernA</t>
  </si>
  <si>
    <t>Shalanky</t>
  </si>
  <si>
    <t>Pidvynohradiv</t>
  </si>
  <si>
    <t>Vyshkovo</t>
  </si>
  <si>
    <t>Zolotariovo</t>
  </si>
  <si>
    <t>Nyzhnie Selyshche</t>
  </si>
  <si>
    <t>Steblivka</t>
  </si>
  <si>
    <t xml:space="preserve">S.N.
</t>
  </si>
  <si>
    <t>Rayon</t>
  </si>
  <si>
    <t>Village/City</t>
  </si>
  <si>
    <t>Name of CO</t>
  </si>
  <si>
    <t>Title of project</t>
  </si>
  <si>
    <t>Agreement #</t>
  </si>
  <si>
    <t>MPs Typology</t>
  </si>
  <si>
    <t>Beneficiaries HHs</t>
  </si>
  <si>
    <t>Beneficary</t>
  </si>
  <si>
    <t>Total project cost</t>
  </si>
  <si>
    <t>Project Contribution</t>
  </si>
  <si>
    <t>Total</t>
  </si>
  <si>
    <t>M</t>
  </si>
  <si>
    <t>F</t>
  </si>
  <si>
    <t>CO</t>
  </si>
  <si>
    <t>VC</t>
  </si>
  <si>
    <t>RSA</t>
  </si>
  <si>
    <t>OSA</t>
  </si>
  <si>
    <t xml:space="preserve">incl. Local budget </t>
  </si>
  <si>
    <t>PS</t>
  </si>
  <si>
    <t>CBA</t>
  </si>
  <si>
    <t>Ahentsiya Rozvytku Terytorialnoi Hromady "Sokolovyi Kamin</t>
  </si>
  <si>
    <t>Ahentstvo Regionalnoho Rozvytku Ta Innovatsiy "Tsentr Mizhgiria"</t>
  </si>
  <si>
    <t>Hromadske Obiednannia Tovarystvo "Kryshtaleve Dzherelo"</t>
  </si>
  <si>
    <t>Ahentsiya Rozvytku Terytorialnoi Hromady "Klyva"</t>
  </si>
  <si>
    <t>Ahentsiya Rozvytku Terytorialnoi Hromady "Menchul"</t>
  </si>
  <si>
    <t>Tsentr Mistsevoho Rozvytku "Promin"</t>
  </si>
  <si>
    <t>Nadiya Strabychova</t>
  </si>
  <si>
    <t xml:space="preserve"> Hromadske Obiednannia "Shliakh Do Yevropy"</t>
  </si>
  <si>
    <t>Ahentsiya Mistsevoho Rozvytku "Dobrobut"</t>
  </si>
  <si>
    <t>"Boguslav" Sil Ardanovo, Dunkovytsia Ta Midianytsia</t>
  </si>
  <si>
    <t xml:space="preserve"> "Dobrobut" Sil Kamianske, Khmilnyk, Boharevytsia, Volovytsia</t>
  </si>
  <si>
    <t>Borzhava</t>
  </si>
  <si>
    <t>Lysychanka</t>
  </si>
  <si>
    <t>Maibutnie Kydiosh</t>
  </si>
  <si>
    <t>Hechanske Tovarystvo Rozvytku Sela Ta Okhorony Narodnykh Tradytsiy</t>
  </si>
  <si>
    <t>Yevropeiskyi Vybir Za s.Zapson</t>
  </si>
  <si>
    <t>Shans</t>
  </si>
  <si>
    <t>Turia-Remetivska Mriya</t>
  </si>
  <si>
    <t>Za Dobrobut Sela Simer</t>
  </si>
  <si>
    <t>Hutianochka</t>
  </si>
  <si>
    <t>Nadiya Vilshanok</t>
  </si>
  <si>
    <t>"Kupel" sel Poliana Ta Sela Uklin</t>
  </si>
  <si>
    <t>"Krekhaya" Sela Solochyn</t>
  </si>
  <si>
    <t>"Zoria" Sil Suskovo I Pasika</t>
  </si>
  <si>
    <t>Svaliavska Raionna Orhanizatsiya "Astra"</t>
  </si>
  <si>
    <t>Kalynka</t>
  </si>
  <si>
    <t>Hrushivska Silska Hromadska Orhanizatsiya "Hrushivchanka"</t>
  </si>
  <si>
    <t>Uhlianska Silska Hromadska Orhanizatsiya "Prolisok"</t>
  </si>
  <si>
    <t>Vilkhovetska Silska Hromadska Orhanizatsiya "Vilkhovchany"</t>
  </si>
  <si>
    <t>Pytna voda</t>
  </si>
  <si>
    <t>Za Shalanky</t>
  </si>
  <si>
    <t>Dobrobut+</t>
  </si>
  <si>
    <t>Vyshkivska Selyshchna Hromadska Orhanizatsiya "Prometei"</t>
  </si>
  <si>
    <t>Zolotarivska Silska Hromadska Orhanizatsiya "Zelena Paporot"</t>
  </si>
  <si>
    <t>Selyskyi Dobrobut</t>
  </si>
  <si>
    <t xml:space="preserve"> Khustska Raionna Hromadska Orhanizatsiya "SALDABOSH I KO"</t>
  </si>
  <si>
    <t>Reconstruction of sewarage system of Vyshkivska city hospital</t>
  </si>
  <si>
    <t>Reconstruction of street lighting in Synevyrska Poliana village with us eof energy saving measures</t>
  </si>
  <si>
    <t>Reconstruction of street lighting in Verkhniy Bystryi village with us eof energy saving measures</t>
  </si>
  <si>
    <t>Reconstruction of boiler room in kindergarten of Klenovets village</t>
  </si>
  <si>
    <t>Khmilnyk</t>
  </si>
  <si>
    <t>Reconstruction of street lighting in Kidiosh village with us eof energy saving measures</t>
  </si>
  <si>
    <t xml:space="preserve"> Reconstruction of street lighting in Nyzhnie Selyshche village with us eof energy saving measures</t>
  </si>
  <si>
    <t>Energy saving in kindergarten of Maidan village through major repair</t>
  </si>
  <si>
    <t>Energy saving in kindergarten #3 of Mizhgiria village through major repair</t>
  </si>
  <si>
    <t>Major repair амбулаторії  в Holiatyn village (energy saving)</t>
  </si>
  <si>
    <t>Energy saving in kindergartenStrabychovo village (Major repair: replacement of windows and doors)</t>
  </si>
  <si>
    <t>Energy saving in kindergarten of Rakoshyno village (Major repair: replacement of windows and doors)</t>
  </si>
  <si>
    <t>Energy saving in kindergarten of Velyki Luchky village (Major repair: replacement of roof)</t>
  </si>
  <si>
    <t>Energy saving in kindergarten Dunkovytsia village (Major repair: replacement of windows, doors andinsulation of facade)</t>
  </si>
  <si>
    <t>Energy saving in kindergarten of Khmilnyk village (Major repair)</t>
  </si>
  <si>
    <t>Energy saving in kindergarten #2 of  Dovhe village (Major repair replacement of windows and doors)</t>
  </si>
  <si>
    <t>Major repair амбулаторії Lysychevo village (заміна даху  з а/ц листів на металочерепицю, replacement of windows )</t>
  </si>
  <si>
    <t xml:space="preserve">Major repair of local health post in Hecha village </t>
  </si>
  <si>
    <t>Energy saving in kindergartent of Zapson village (Major repair)</t>
  </si>
  <si>
    <t>Energy saving in kindergarten Choma village (Major repair)</t>
  </si>
  <si>
    <t>Energy saving in kindergarten of Teria-Remety village (reconstruction of roof )</t>
  </si>
  <si>
    <t>Energy saving in kindergarten of Simer village (reconstruction of roof )</t>
  </si>
  <si>
    <t>Energy saving in school of Polianska Huta village (replacement of windows and doors)</t>
  </si>
  <si>
    <t>Energy saving in school of Vilshynky village (replacement of windows, doors and floor)</t>
  </si>
  <si>
    <t>Energy saving in kindergarten of Poliana village (reconstruction of heating system)</t>
  </si>
  <si>
    <t>Energy saving in kindergarten of Solochyn village (reconstruction of roof )</t>
  </si>
  <si>
    <t>Energy saving in kindergarten of Pasika village ( replacement of windows and doors)</t>
  </si>
  <si>
    <t>Energy saving in kindergarten of Keretsky village (replacement of roof with insulation)</t>
  </si>
  <si>
    <t>Energy saving in school of Kalyny village though major repair (replacement of windows)</t>
  </si>
  <si>
    <t xml:space="preserve">Energy saving in school of Hrushevo village though major repair (replacement of windows and doors) </t>
  </si>
  <si>
    <t xml:space="preserve">Energy saving in kindergarten-school "Pervotsvit" of Uhlia village though major repair (replacement of windows and doors) </t>
  </si>
  <si>
    <t xml:space="preserve">Energy saving in kindergarten Vilkhivtsi village (Major repair: replacement of windows and doors) </t>
  </si>
  <si>
    <t xml:space="preserve">Reconstruction of water supply system in Cherna village </t>
  </si>
  <si>
    <t xml:space="preserve">Reconstruction of water supply system in Shalanky village </t>
  </si>
  <si>
    <t xml:space="preserve">Energy saving in kindergarten of Pidvynohradovo village though major repair (replacement of windows and doors, insulation of facades) </t>
  </si>
  <si>
    <t>Energy saving in school of Zolotariovo village (replacement of windows and doors)</t>
  </si>
  <si>
    <t>Energy saving in school of  Steblivka village, Major repair of dining room (replacement of windows and doors, insulation of floor, insulation of ceiling)</t>
  </si>
  <si>
    <t>Energy saving</t>
  </si>
  <si>
    <t>Water supply</t>
  </si>
  <si>
    <t>Health</t>
  </si>
  <si>
    <t>Zakarpatska oblast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</si>
</sst>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dd\.mm\.yyyy;@"/>
    <numFmt numFmtId="174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2" fontId="3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55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K_CO_May 2009_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Monitorynh.MPP_Lviv_po rajonah_selah 15.01.201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7.140625" style="3" customWidth="1"/>
    <col min="2" max="2" width="15.28125" style="2" customWidth="1"/>
    <col min="3" max="3" width="13.28125" style="2" customWidth="1"/>
    <col min="4" max="4" width="20.57421875" style="2" customWidth="1"/>
    <col min="5" max="5" width="21.28125" style="2" customWidth="1"/>
    <col min="6" max="6" width="10.00390625" style="3" customWidth="1"/>
    <col min="7" max="7" width="10.140625" style="2" customWidth="1"/>
    <col min="8" max="8" width="11.7109375" style="2" customWidth="1"/>
    <col min="9" max="9" width="7.140625" style="3" customWidth="1"/>
    <col min="10" max="11" width="5.28125" style="3" bestFit="1" customWidth="1"/>
    <col min="12" max="12" width="10.421875" style="4" customWidth="1"/>
    <col min="13" max="13" width="8.28125" style="4" bestFit="1" customWidth="1"/>
    <col min="14" max="14" width="9.57421875" style="4" customWidth="1"/>
    <col min="15" max="15" width="9.140625" style="4" customWidth="1"/>
    <col min="16" max="16" width="7.8515625" style="4" customWidth="1"/>
    <col min="17" max="17" width="9.28125" style="4" customWidth="1"/>
    <col min="18" max="18" width="9.57421875" style="4" customWidth="1"/>
    <col min="19" max="19" width="9.140625" style="4" customWidth="1"/>
    <col min="20" max="16384" width="9.140625" style="2" customWidth="1"/>
  </cols>
  <sheetData>
    <row r="1" ht="11.25" customHeight="1">
      <c r="A1" s="1" t="s">
        <v>178</v>
      </c>
    </row>
    <row r="2" spans="1:19" s="5" customFormat="1" ht="32.25" customHeight="1">
      <c r="A2" s="43" t="s">
        <v>81</v>
      </c>
      <c r="B2" s="36" t="s">
        <v>82</v>
      </c>
      <c r="C2" s="36" t="s">
        <v>83</v>
      </c>
      <c r="D2" s="36" t="s">
        <v>84</v>
      </c>
      <c r="E2" s="36" t="s">
        <v>85</v>
      </c>
      <c r="F2" s="36" t="s">
        <v>86</v>
      </c>
      <c r="G2" s="36" t="s">
        <v>87</v>
      </c>
      <c r="H2" s="36" t="s">
        <v>88</v>
      </c>
      <c r="I2" s="38" t="s">
        <v>89</v>
      </c>
      <c r="J2" s="39"/>
      <c r="K2" s="40"/>
      <c r="L2" s="41" t="s">
        <v>90</v>
      </c>
      <c r="M2" s="48" t="s">
        <v>91</v>
      </c>
      <c r="N2" s="49"/>
      <c r="O2" s="49"/>
      <c r="P2" s="49"/>
      <c r="Q2" s="49"/>
      <c r="R2" s="49"/>
      <c r="S2" s="50"/>
    </row>
    <row r="3" spans="1:19" s="5" customFormat="1" ht="30" customHeight="1">
      <c r="A3" s="42"/>
      <c r="B3" s="37"/>
      <c r="C3" s="37"/>
      <c r="D3" s="37"/>
      <c r="E3" s="37"/>
      <c r="F3" s="37"/>
      <c r="G3" s="37"/>
      <c r="H3" s="37"/>
      <c r="I3" s="44" t="s">
        <v>92</v>
      </c>
      <c r="J3" s="44" t="s">
        <v>93</v>
      </c>
      <c r="K3" s="44" t="s">
        <v>94</v>
      </c>
      <c r="L3" s="47"/>
      <c r="M3" s="45" t="s">
        <v>95</v>
      </c>
      <c r="N3" s="45" t="s">
        <v>96</v>
      </c>
      <c r="O3" s="45" t="s">
        <v>97</v>
      </c>
      <c r="P3" s="45" t="s">
        <v>98</v>
      </c>
      <c r="Q3" s="46" t="s">
        <v>99</v>
      </c>
      <c r="R3" s="45" t="s">
        <v>100</v>
      </c>
      <c r="S3" s="45" t="s">
        <v>101</v>
      </c>
    </row>
    <row r="4" spans="1:19" s="6" customFormat="1" ht="46.5" customHeight="1">
      <c r="A4" s="7">
        <v>1</v>
      </c>
      <c r="B4" s="8" t="s">
        <v>37</v>
      </c>
      <c r="C4" s="8" t="s">
        <v>46</v>
      </c>
      <c r="D4" s="8" t="s">
        <v>102</v>
      </c>
      <c r="E4" s="8" t="s">
        <v>145</v>
      </c>
      <c r="F4" s="7" t="s">
        <v>0</v>
      </c>
      <c r="G4" s="8" t="s">
        <v>175</v>
      </c>
      <c r="H4" s="8">
        <v>105</v>
      </c>
      <c r="I4" s="7">
        <f>SUM(J4:K4)</f>
        <v>186</v>
      </c>
      <c r="J4" s="7">
        <v>76</v>
      </c>
      <c r="K4" s="7">
        <v>110</v>
      </c>
      <c r="L4" s="11">
        <f>M4+Q4+R4+S4</f>
        <v>266083</v>
      </c>
      <c r="M4" s="11">
        <v>13975</v>
      </c>
      <c r="N4" s="11">
        <v>96758</v>
      </c>
      <c r="O4" s="11">
        <v>75450</v>
      </c>
      <c r="P4" s="11">
        <v>0</v>
      </c>
      <c r="Q4" s="11">
        <f>N4+O4+P4</f>
        <v>172208</v>
      </c>
      <c r="R4" s="11">
        <v>0</v>
      </c>
      <c r="S4" s="11">
        <v>79900</v>
      </c>
    </row>
    <row r="5" spans="1:19" s="6" customFormat="1" ht="33.75">
      <c r="A5" s="7">
        <v>2</v>
      </c>
      <c r="B5" s="8" t="s">
        <v>37</v>
      </c>
      <c r="C5" s="8" t="s">
        <v>47</v>
      </c>
      <c r="D5" s="8" t="s">
        <v>103</v>
      </c>
      <c r="E5" s="8" t="s">
        <v>146</v>
      </c>
      <c r="F5" s="7" t="s">
        <v>1</v>
      </c>
      <c r="G5" s="8" t="s">
        <v>175</v>
      </c>
      <c r="H5" s="8">
        <v>3075</v>
      </c>
      <c r="I5" s="7">
        <v>124</v>
      </c>
      <c r="J5" s="7">
        <v>176</v>
      </c>
      <c r="K5" s="7">
        <v>177</v>
      </c>
      <c r="L5" s="11">
        <f>M5+Q5+R5+S5</f>
        <v>156247</v>
      </c>
      <c r="M5" s="11">
        <v>8000</v>
      </c>
      <c r="N5" s="11">
        <v>69824</v>
      </c>
      <c r="O5" s="11">
        <v>0</v>
      </c>
      <c r="P5" s="11">
        <v>0</v>
      </c>
      <c r="Q5" s="11">
        <f>N5+O5+P5</f>
        <v>69824</v>
      </c>
      <c r="R5" s="11">
        <v>0</v>
      </c>
      <c r="S5" s="11">
        <v>78423</v>
      </c>
    </row>
    <row r="6" spans="1:19" s="6" customFormat="1" ht="46.5" customHeight="1">
      <c r="A6" s="7">
        <v>3</v>
      </c>
      <c r="B6" s="8" t="s">
        <v>37</v>
      </c>
      <c r="C6" s="19" t="s">
        <v>48</v>
      </c>
      <c r="D6" s="20" t="s">
        <v>104</v>
      </c>
      <c r="E6" s="8" t="s">
        <v>139</v>
      </c>
      <c r="F6" s="7" t="s">
        <v>2</v>
      </c>
      <c r="G6" s="10" t="s">
        <v>175</v>
      </c>
      <c r="H6" s="7">
        <v>680</v>
      </c>
      <c r="I6" s="7">
        <f>SUM(J6:K6)</f>
        <v>2027</v>
      </c>
      <c r="J6" s="7">
        <f>691+296</f>
        <v>987</v>
      </c>
      <c r="K6" s="7">
        <f>724+316</f>
        <v>1040</v>
      </c>
      <c r="L6" s="11">
        <f>M6+Q6+R6+S6</f>
        <v>104654</v>
      </c>
      <c r="M6" s="11">
        <v>5240</v>
      </c>
      <c r="N6" s="11">
        <v>47087</v>
      </c>
      <c r="O6" s="11">
        <v>0</v>
      </c>
      <c r="P6" s="11">
        <v>0</v>
      </c>
      <c r="Q6" s="11">
        <f>N6+O6+P6</f>
        <v>47087</v>
      </c>
      <c r="R6" s="11">
        <v>0</v>
      </c>
      <c r="S6" s="11">
        <v>52327</v>
      </c>
    </row>
    <row r="7" spans="1:19" s="6" customFormat="1" ht="38.25" customHeight="1">
      <c r="A7" s="7">
        <v>4</v>
      </c>
      <c r="B7" s="8" t="s">
        <v>37</v>
      </c>
      <c r="C7" s="19" t="s">
        <v>49</v>
      </c>
      <c r="D7" s="9" t="s">
        <v>105</v>
      </c>
      <c r="E7" s="8" t="s">
        <v>147</v>
      </c>
      <c r="F7" s="7" t="s">
        <v>3</v>
      </c>
      <c r="G7" s="8" t="s">
        <v>175</v>
      </c>
      <c r="H7" s="7">
        <v>579</v>
      </c>
      <c r="I7" s="7">
        <f>SUM(J7:K7)</f>
        <v>1231</v>
      </c>
      <c r="J7" s="7">
        <f>487+149</f>
        <v>636</v>
      </c>
      <c r="K7" s="7">
        <f>464+131</f>
        <v>595</v>
      </c>
      <c r="L7" s="11">
        <f>M7+Q7+R7+S7</f>
        <v>170446</v>
      </c>
      <c r="M7" s="11">
        <v>8530</v>
      </c>
      <c r="N7" s="11">
        <v>0</v>
      </c>
      <c r="O7" s="11">
        <v>81916</v>
      </c>
      <c r="P7" s="11">
        <v>0</v>
      </c>
      <c r="Q7" s="11">
        <f>N7+O7+P7</f>
        <v>81916</v>
      </c>
      <c r="R7" s="11">
        <v>0</v>
      </c>
      <c r="S7" s="11">
        <v>80000</v>
      </c>
    </row>
    <row r="8" spans="1:19" s="6" customFormat="1" ht="51" customHeight="1">
      <c r="A8" s="7">
        <v>5</v>
      </c>
      <c r="B8" s="8" t="s">
        <v>37</v>
      </c>
      <c r="C8" s="8" t="s">
        <v>50</v>
      </c>
      <c r="D8" s="9" t="s">
        <v>106</v>
      </c>
      <c r="E8" s="8" t="s">
        <v>140</v>
      </c>
      <c r="F8" s="7" t="s">
        <v>4</v>
      </c>
      <c r="G8" s="10" t="s">
        <v>175</v>
      </c>
      <c r="H8" s="7">
        <v>445</v>
      </c>
      <c r="I8" s="7">
        <f>SUM(J8:K8)</f>
        <v>1802</v>
      </c>
      <c r="J8" s="7">
        <v>801</v>
      </c>
      <c r="K8" s="7">
        <v>1001</v>
      </c>
      <c r="L8" s="11">
        <f>M8+Q8+R8+S8</f>
        <v>121778</v>
      </c>
      <c r="M8" s="11">
        <v>6090</v>
      </c>
      <c r="N8" s="11">
        <v>0</v>
      </c>
      <c r="O8" s="11">
        <v>87339</v>
      </c>
      <c r="P8" s="11">
        <v>0</v>
      </c>
      <c r="Q8" s="11">
        <f>N8+O8+P8</f>
        <v>87339</v>
      </c>
      <c r="R8" s="11">
        <v>0</v>
      </c>
      <c r="S8" s="11">
        <v>28349</v>
      </c>
    </row>
    <row r="9" spans="1:19" s="6" customFormat="1" ht="33.75">
      <c r="A9" s="7">
        <v>6</v>
      </c>
      <c r="B9" s="8" t="s">
        <v>38</v>
      </c>
      <c r="C9" s="21" t="s">
        <v>51</v>
      </c>
      <c r="D9" s="19" t="s">
        <v>107</v>
      </c>
      <c r="E9" s="8" t="s">
        <v>141</v>
      </c>
      <c r="F9" s="7" t="s">
        <v>5</v>
      </c>
      <c r="G9" s="8" t="s">
        <v>175</v>
      </c>
      <c r="H9" s="7">
        <v>356</v>
      </c>
      <c r="I9" s="7">
        <f aca="true" t="shared" si="0" ref="I9:I39">SUM(J9:K9)</f>
        <v>1060</v>
      </c>
      <c r="J9" s="7">
        <v>503</v>
      </c>
      <c r="K9" s="7">
        <v>557</v>
      </c>
      <c r="L9" s="11">
        <f aca="true" t="shared" si="1" ref="L9:L38">M9+Q9+R9+S9</f>
        <v>223405</v>
      </c>
      <c r="M9" s="11">
        <v>11174</v>
      </c>
      <c r="N9" s="11">
        <v>132234</v>
      </c>
      <c r="O9" s="11"/>
      <c r="P9" s="11"/>
      <c r="Q9" s="11">
        <f aca="true" t="shared" si="2" ref="Q9:Q39">N9+O9+P9</f>
        <v>132234</v>
      </c>
      <c r="R9" s="11"/>
      <c r="S9" s="11">
        <v>79997</v>
      </c>
    </row>
    <row r="10" spans="1:19" s="6" customFormat="1" ht="56.25">
      <c r="A10" s="7">
        <v>7</v>
      </c>
      <c r="B10" s="8" t="s">
        <v>38</v>
      </c>
      <c r="C10" s="21" t="s">
        <v>52</v>
      </c>
      <c r="D10" s="19" t="s">
        <v>108</v>
      </c>
      <c r="E10" s="8" t="s">
        <v>148</v>
      </c>
      <c r="F10" s="7" t="s">
        <v>6</v>
      </c>
      <c r="G10" s="8" t="s">
        <v>175</v>
      </c>
      <c r="H10" s="7">
        <v>1007</v>
      </c>
      <c r="I10" s="7">
        <f t="shared" si="0"/>
        <v>3507</v>
      </c>
      <c r="J10" s="7">
        <v>1699</v>
      </c>
      <c r="K10" s="7">
        <v>1808</v>
      </c>
      <c r="L10" s="11">
        <f t="shared" si="1"/>
        <v>123629</v>
      </c>
      <c r="M10" s="11">
        <v>6198</v>
      </c>
      <c r="N10" s="11">
        <v>55648</v>
      </c>
      <c r="O10" s="11"/>
      <c r="P10" s="11"/>
      <c r="Q10" s="11">
        <f t="shared" si="2"/>
        <v>55648</v>
      </c>
      <c r="R10" s="11"/>
      <c r="S10" s="11">
        <v>61783</v>
      </c>
    </row>
    <row r="11" spans="1:19" s="6" customFormat="1" ht="56.25">
      <c r="A11" s="7">
        <v>8</v>
      </c>
      <c r="B11" s="8" t="s">
        <v>38</v>
      </c>
      <c r="C11" s="21" t="s">
        <v>53</v>
      </c>
      <c r="D11" s="19" t="s">
        <v>109</v>
      </c>
      <c r="E11" s="8" t="s">
        <v>149</v>
      </c>
      <c r="F11" s="7" t="s">
        <v>7</v>
      </c>
      <c r="G11" s="8" t="s">
        <v>175</v>
      </c>
      <c r="H11" s="7">
        <v>298</v>
      </c>
      <c r="I11" s="7">
        <f t="shared" si="0"/>
        <v>724</v>
      </c>
      <c r="J11" s="7">
        <v>349</v>
      </c>
      <c r="K11" s="7">
        <v>375</v>
      </c>
      <c r="L11" s="11">
        <f t="shared" si="1"/>
        <v>133065</v>
      </c>
      <c r="M11" s="11">
        <v>6641</v>
      </c>
      <c r="N11" s="11">
        <v>59890</v>
      </c>
      <c r="O11" s="11"/>
      <c r="P11" s="11"/>
      <c r="Q11" s="11">
        <f t="shared" si="2"/>
        <v>59890</v>
      </c>
      <c r="R11" s="11"/>
      <c r="S11" s="11">
        <v>66534</v>
      </c>
    </row>
    <row r="12" spans="1:19" s="6" customFormat="1" ht="45">
      <c r="A12" s="7">
        <v>9</v>
      </c>
      <c r="B12" s="8" t="s">
        <v>38</v>
      </c>
      <c r="C12" s="21" t="s">
        <v>54</v>
      </c>
      <c r="D12" s="19" t="s">
        <v>110</v>
      </c>
      <c r="E12" s="8" t="s">
        <v>150</v>
      </c>
      <c r="F12" s="7" t="s">
        <v>8</v>
      </c>
      <c r="G12" s="8" t="s">
        <v>175</v>
      </c>
      <c r="H12" s="7">
        <v>262</v>
      </c>
      <c r="I12" s="7">
        <f t="shared" si="0"/>
        <v>304</v>
      </c>
      <c r="J12" s="7">
        <v>144</v>
      </c>
      <c r="K12" s="7">
        <v>160</v>
      </c>
      <c r="L12" s="11">
        <f t="shared" si="1"/>
        <v>158026</v>
      </c>
      <c r="M12" s="11">
        <v>7935</v>
      </c>
      <c r="N12" s="11">
        <v>71044</v>
      </c>
      <c r="O12" s="11">
        <v>0</v>
      </c>
      <c r="P12" s="11">
        <v>0</v>
      </c>
      <c r="Q12" s="11">
        <f t="shared" si="2"/>
        <v>71044</v>
      </c>
      <c r="R12" s="11">
        <v>0</v>
      </c>
      <c r="S12" s="11">
        <v>79047</v>
      </c>
    </row>
    <row r="13" spans="1:19" s="6" customFormat="1" ht="67.5">
      <c r="A13" s="7">
        <v>10</v>
      </c>
      <c r="B13" s="8" t="s">
        <v>39</v>
      </c>
      <c r="C13" s="21" t="s">
        <v>55</v>
      </c>
      <c r="D13" s="22" t="s">
        <v>111</v>
      </c>
      <c r="E13" s="8" t="s">
        <v>151</v>
      </c>
      <c r="F13" s="7" t="s">
        <v>9</v>
      </c>
      <c r="G13" s="8" t="s">
        <v>175</v>
      </c>
      <c r="H13" s="7">
        <v>230</v>
      </c>
      <c r="I13" s="7">
        <f t="shared" si="0"/>
        <v>763</v>
      </c>
      <c r="J13" s="23">
        <f>369+32</f>
        <v>401</v>
      </c>
      <c r="K13" s="7">
        <f>334+28</f>
        <v>362</v>
      </c>
      <c r="L13" s="11">
        <f t="shared" si="1"/>
        <v>145175</v>
      </c>
      <c r="M13" s="11">
        <v>8825</v>
      </c>
      <c r="N13" s="11">
        <v>8460</v>
      </c>
      <c r="O13" s="11">
        <v>55242</v>
      </c>
      <c r="P13" s="11">
        <v>0</v>
      </c>
      <c r="Q13" s="11">
        <f t="shared" si="2"/>
        <v>63702</v>
      </c>
      <c r="R13" s="11">
        <v>0</v>
      </c>
      <c r="S13" s="11">
        <v>72648</v>
      </c>
    </row>
    <row r="14" spans="1:19" s="6" customFormat="1" ht="33.75">
      <c r="A14" s="7">
        <v>11</v>
      </c>
      <c r="B14" s="8" t="s">
        <v>39</v>
      </c>
      <c r="C14" s="21" t="s">
        <v>142</v>
      </c>
      <c r="D14" s="22" t="s">
        <v>112</v>
      </c>
      <c r="E14" s="8" t="s">
        <v>152</v>
      </c>
      <c r="F14" s="7" t="s">
        <v>10</v>
      </c>
      <c r="G14" s="8" t="s">
        <v>175</v>
      </c>
      <c r="H14" s="7">
        <v>259</v>
      </c>
      <c r="I14" s="7">
        <f t="shared" si="0"/>
        <v>853</v>
      </c>
      <c r="J14" s="7">
        <v>423</v>
      </c>
      <c r="K14" s="7">
        <v>430</v>
      </c>
      <c r="L14" s="11">
        <f t="shared" si="1"/>
        <v>198329</v>
      </c>
      <c r="M14" s="11">
        <v>10238</v>
      </c>
      <c r="N14" s="11">
        <v>49765</v>
      </c>
      <c r="O14" s="11">
        <v>58500</v>
      </c>
      <c r="P14" s="11">
        <v>0</v>
      </c>
      <c r="Q14" s="11">
        <f t="shared" si="2"/>
        <v>108265</v>
      </c>
      <c r="R14" s="11">
        <v>0</v>
      </c>
      <c r="S14" s="11">
        <v>79826</v>
      </c>
    </row>
    <row r="15" spans="1:19" s="6" customFormat="1" ht="56.25">
      <c r="A15" s="7">
        <v>12</v>
      </c>
      <c r="B15" s="8" t="s">
        <v>39</v>
      </c>
      <c r="C15" s="21" t="s">
        <v>56</v>
      </c>
      <c r="D15" s="22" t="s">
        <v>113</v>
      </c>
      <c r="E15" s="8" t="s">
        <v>153</v>
      </c>
      <c r="F15" s="7" t="s">
        <v>11</v>
      </c>
      <c r="G15" s="8" t="s">
        <v>175</v>
      </c>
      <c r="H15" s="7">
        <v>202</v>
      </c>
      <c r="I15" s="7">
        <f t="shared" si="0"/>
        <v>580</v>
      </c>
      <c r="J15" s="7">
        <v>281</v>
      </c>
      <c r="K15" s="7">
        <v>299</v>
      </c>
      <c r="L15" s="11">
        <f t="shared" si="1"/>
        <v>132129</v>
      </c>
      <c r="M15" s="11">
        <v>6824</v>
      </c>
      <c r="N15" s="11">
        <v>13548</v>
      </c>
      <c r="O15" s="11">
        <v>46000</v>
      </c>
      <c r="P15" s="11">
        <v>0</v>
      </c>
      <c r="Q15" s="11">
        <f t="shared" si="2"/>
        <v>59548</v>
      </c>
      <c r="R15" s="11">
        <v>0</v>
      </c>
      <c r="S15" s="11">
        <v>65757</v>
      </c>
    </row>
    <row r="16" spans="1:19" s="6" customFormat="1" ht="56.25">
      <c r="A16" s="7">
        <v>13</v>
      </c>
      <c r="B16" s="8" t="s">
        <v>39</v>
      </c>
      <c r="C16" s="21" t="s">
        <v>57</v>
      </c>
      <c r="D16" s="22" t="s">
        <v>114</v>
      </c>
      <c r="E16" s="8" t="s">
        <v>154</v>
      </c>
      <c r="F16" s="7" t="s">
        <v>12</v>
      </c>
      <c r="G16" s="24" t="s">
        <v>177</v>
      </c>
      <c r="H16" s="7">
        <v>840</v>
      </c>
      <c r="I16" s="7">
        <f t="shared" si="0"/>
        <v>3184</v>
      </c>
      <c r="J16" s="7">
        <v>1489</v>
      </c>
      <c r="K16" s="7">
        <v>1695</v>
      </c>
      <c r="L16" s="11">
        <f t="shared" si="1"/>
        <v>152489</v>
      </c>
      <c r="M16" s="11">
        <v>8010</v>
      </c>
      <c r="N16" s="11">
        <v>14295</v>
      </c>
      <c r="O16" s="11">
        <v>53989</v>
      </c>
      <c r="P16" s="11">
        <v>0</v>
      </c>
      <c r="Q16" s="11">
        <f t="shared" si="2"/>
        <v>68284</v>
      </c>
      <c r="R16" s="11">
        <v>0</v>
      </c>
      <c r="S16" s="11">
        <v>76195</v>
      </c>
    </row>
    <row r="17" spans="1:19" s="6" customFormat="1" ht="45">
      <c r="A17" s="7">
        <v>14</v>
      </c>
      <c r="B17" s="8" t="s">
        <v>40</v>
      </c>
      <c r="C17" s="21" t="s">
        <v>58</v>
      </c>
      <c r="D17" s="19" t="s">
        <v>115</v>
      </c>
      <c r="E17" s="8" t="s">
        <v>143</v>
      </c>
      <c r="F17" s="7" t="s">
        <v>13</v>
      </c>
      <c r="G17" s="10" t="s">
        <v>175</v>
      </c>
      <c r="H17" s="7">
        <v>366</v>
      </c>
      <c r="I17" s="7">
        <f t="shared" si="0"/>
        <v>893</v>
      </c>
      <c r="J17" s="7">
        <v>404</v>
      </c>
      <c r="K17" s="7">
        <v>489</v>
      </c>
      <c r="L17" s="11">
        <f t="shared" si="1"/>
        <v>164411</v>
      </c>
      <c r="M17" s="11">
        <v>8550</v>
      </c>
      <c r="N17" s="11">
        <v>0</v>
      </c>
      <c r="O17" s="11">
        <v>76361</v>
      </c>
      <c r="P17" s="11">
        <v>0</v>
      </c>
      <c r="Q17" s="11">
        <f t="shared" si="2"/>
        <v>76361</v>
      </c>
      <c r="R17" s="11">
        <v>0</v>
      </c>
      <c r="S17" s="11">
        <v>79500</v>
      </c>
    </row>
    <row r="18" spans="1:19" s="6" customFormat="1" ht="33.75">
      <c r="A18" s="7">
        <v>15</v>
      </c>
      <c r="B18" s="8" t="s">
        <v>40</v>
      </c>
      <c r="C18" s="21" t="s">
        <v>59</v>
      </c>
      <c r="D18" s="19" t="s">
        <v>116</v>
      </c>
      <c r="E18" s="8" t="s">
        <v>155</v>
      </c>
      <c r="F18" s="7" t="s">
        <v>14</v>
      </c>
      <c r="G18" s="24" t="s">
        <v>177</v>
      </c>
      <c r="H18" s="7">
        <v>371</v>
      </c>
      <c r="I18" s="7">
        <f t="shared" si="0"/>
        <v>1045</v>
      </c>
      <c r="J18" s="7">
        <v>536</v>
      </c>
      <c r="K18" s="7">
        <v>509</v>
      </c>
      <c r="L18" s="11">
        <f t="shared" si="1"/>
        <v>240477</v>
      </c>
      <c r="M18" s="11">
        <v>12260</v>
      </c>
      <c r="N18" s="11">
        <v>0</v>
      </c>
      <c r="O18" s="11">
        <v>80000</v>
      </c>
      <c r="P18" s="11">
        <v>0</v>
      </c>
      <c r="Q18" s="11">
        <f t="shared" si="2"/>
        <v>80000</v>
      </c>
      <c r="R18" s="11">
        <v>68617</v>
      </c>
      <c r="S18" s="11">
        <v>79600</v>
      </c>
    </row>
    <row r="19" spans="1:19" s="6" customFormat="1" ht="33.75">
      <c r="A19" s="7">
        <v>16</v>
      </c>
      <c r="B19" s="8" t="s">
        <v>40</v>
      </c>
      <c r="C19" s="21" t="s">
        <v>60</v>
      </c>
      <c r="D19" s="19" t="s">
        <v>117</v>
      </c>
      <c r="E19" s="8" t="s">
        <v>156</v>
      </c>
      <c r="F19" s="7" t="s">
        <v>15</v>
      </c>
      <c r="G19" s="8" t="s">
        <v>175</v>
      </c>
      <c r="H19" s="7">
        <v>54</v>
      </c>
      <c r="I19" s="7">
        <f t="shared" si="0"/>
        <v>157</v>
      </c>
      <c r="J19" s="7">
        <v>74</v>
      </c>
      <c r="K19" s="7">
        <v>83</v>
      </c>
      <c r="L19" s="11">
        <f t="shared" si="1"/>
        <v>160600</v>
      </c>
      <c r="M19" s="11">
        <v>8200</v>
      </c>
      <c r="N19" s="11">
        <v>0</v>
      </c>
      <c r="O19" s="11">
        <v>72900</v>
      </c>
      <c r="P19" s="11">
        <v>0</v>
      </c>
      <c r="Q19" s="11">
        <f t="shared" si="2"/>
        <v>72900</v>
      </c>
      <c r="R19" s="11">
        <v>0</v>
      </c>
      <c r="S19" s="11">
        <v>79500</v>
      </c>
    </row>
    <row r="20" spans="1:19" s="6" customFormat="1" ht="43.5" customHeight="1">
      <c r="A20" s="7">
        <v>17</v>
      </c>
      <c r="B20" s="8" t="s">
        <v>40</v>
      </c>
      <c r="C20" s="21" t="s">
        <v>61</v>
      </c>
      <c r="D20" s="19" t="s">
        <v>118</v>
      </c>
      <c r="E20" s="8" t="s">
        <v>157</v>
      </c>
      <c r="F20" s="7" t="s">
        <v>16</v>
      </c>
      <c r="G20" s="8" t="s">
        <v>175</v>
      </c>
      <c r="H20" s="7">
        <v>47</v>
      </c>
      <c r="I20" s="7">
        <f t="shared" si="0"/>
        <v>115</v>
      </c>
      <c r="J20" s="7">
        <v>50</v>
      </c>
      <c r="K20" s="7">
        <v>65</v>
      </c>
      <c r="L20" s="11">
        <f t="shared" si="1"/>
        <v>161767</v>
      </c>
      <c r="M20" s="11">
        <v>8300</v>
      </c>
      <c r="N20" s="11">
        <v>0</v>
      </c>
      <c r="O20" s="11">
        <v>73667</v>
      </c>
      <c r="P20" s="11">
        <v>0</v>
      </c>
      <c r="Q20" s="11">
        <f t="shared" si="2"/>
        <v>73667</v>
      </c>
      <c r="R20" s="11">
        <v>0</v>
      </c>
      <c r="S20" s="11">
        <v>79800</v>
      </c>
    </row>
    <row r="21" spans="1:19" s="6" customFormat="1" ht="45">
      <c r="A21" s="7">
        <v>18</v>
      </c>
      <c r="B21" s="8" t="s">
        <v>41</v>
      </c>
      <c r="C21" s="8" t="s">
        <v>62</v>
      </c>
      <c r="D21" s="8" t="s">
        <v>119</v>
      </c>
      <c r="E21" s="8" t="s">
        <v>158</v>
      </c>
      <c r="F21" s="7" t="s">
        <v>17</v>
      </c>
      <c r="G21" s="8" t="s">
        <v>175</v>
      </c>
      <c r="H21" s="8">
        <v>98</v>
      </c>
      <c r="I21" s="7">
        <f t="shared" si="0"/>
        <v>263</v>
      </c>
      <c r="J21" s="7">
        <v>123</v>
      </c>
      <c r="K21" s="7">
        <v>140</v>
      </c>
      <c r="L21" s="11">
        <f t="shared" si="1"/>
        <v>268430</v>
      </c>
      <c r="M21" s="11">
        <v>21530</v>
      </c>
      <c r="N21" s="11">
        <v>117000</v>
      </c>
      <c r="O21" s="11">
        <v>50000</v>
      </c>
      <c r="P21" s="11">
        <v>0</v>
      </c>
      <c r="Q21" s="11">
        <f t="shared" si="2"/>
        <v>167000</v>
      </c>
      <c r="R21" s="11">
        <v>0</v>
      </c>
      <c r="S21" s="11">
        <v>79900</v>
      </c>
    </row>
    <row r="22" spans="1:19" s="6" customFormat="1" ht="33.75">
      <c r="A22" s="7">
        <v>19</v>
      </c>
      <c r="B22" s="8" t="s">
        <v>41</v>
      </c>
      <c r="C22" s="25" t="s">
        <v>63</v>
      </c>
      <c r="D22" s="26" t="s">
        <v>120</v>
      </c>
      <c r="E22" s="8" t="s">
        <v>159</v>
      </c>
      <c r="F22" s="7" t="s">
        <v>18</v>
      </c>
      <c r="G22" s="8" t="s">
        <v>175</v>
      </c>
      <c r="H22" s="7">
        <v>82</v>
      </c>
      <c r="I22" s="7">
        <f t="shared" si="0"/>
        <v>242</v>
      </c>
      <c r="J22" s="7">
        <f>67+32</f>
        <v>99</v>
      </c>
      <c r="K22" s="7">
        <f>98+45</f>
        <v>143</v>
      </c>
      <c r="L22" s="11">
        <f t="shared" si="1"/>
        <v>164329</v>
      </c>
      <c r="M22" s="11">
        <v>8240</v>
      </c>
      <c r="N22" s="11">
        <v>25989</v>
      </c>
      <c r="O22" s="11">
        <v>50000</v>
      </c>
      <c r="P22" s="11">
        <v>0</v>
      </c>
      <c r="Q22" s="11">
        <f t="shared" si="2"/>
        <v>75989</v>
      </c>
      <c r="R22" s="11">
        <v>0</v>
      </c>
      <c r="S22" s="11">
        <v>80100</v>
      </c>
    </row>
    <row r="23" spans="1:19" s="6" customFormat="1" ht="45">
      <c r="A23" s="7">
        <v>20</v>
      </c>
      <c r="B23" s="8" t="s">
        <v>41</v>
      </c>
      <c r="C23" s="27" t="s">
        <v>64</v>
      </c>
      <c r="D23" s="26" t="s">
        <v>121</v>
      </c>
      <c r="E23" s="8" t="s">
        <v>160</v>
      </c>
      <c r="F23" s="7" t="s">
        <v>19</v>
      </c>
      <c r="G23" s="8" t="s">
        <v>175</v>
      </c>
      <c r="H23" s="7">
        <v>134</v>
      </c>
      <c r="I23" s="7">
        <f t="shared" si="0"/>
        <v>520</v>
      </c>
      <c r="J23" s="7">
        <v>246</v>
      </c>
      <c r="K23" s="7">
        <v>274</v>
      </c>
      <c r="L23" s="11">
        <f t="shared" si="1"/>
        <v>158759</v>
      </c>
      <c r="M23" s="11">
        <v>7938</v>
      </c>
      <c r="N23" s="11">
        <v>0</v>
      </c>
      <c r="O23" s="11">
        <v>71521</v>
      </c>
      <c r="P23" s="11">
        <v>0</v>
      </c>
      <c r="Q23" s="11">
        <f t="shared" si="2"/>
        <v>71521</v>
      </c>
      <c r="R23" s="11">
        <v>0</v>
      </c>
      <c r="S23" s="11">
        <v>79300</v>
      </c>
    </row>
    <row r="24" spans="1:19" s="6" customFormat="1" ht="45">
      <c r="A24" s="7">
        <v>21</v>
      </c>
      <c r="B24" s="8" t="s">
        <v>41</v>
      </c>
      <c r="C24" s="25" t="s">
        <v>65</v>
      </c>
      <c r="D24" s="26" t="s">
        <v>122</v>
      </c>
      <c r="E24" s="8" t="s">
        <v>161</v>
      </c>
      <c r="F24" s="7" t="s">
        <v>20</v>
      </c>
      <c r="G24" s="8" t="s">
        <v>175</v>
      </c>
      <c r="H24" s="7">
        <v>78</v>
      </c>
      <c r="I24" s="7">
        <f t="shared" si="0"/>
        <v>148</v>
      </c>
      <c r="J24" s="7">
        <v>68</v>
      </c>
      <c r="K24" s="7">
        <v>80</v>
      </c>
      <c r="L24" s="11">
        <f t="shared" si="1"/>
        <v>140424</v>
      </c>
      <c r="M24" s="11">
        <v>7150</v>
      </c>
      <c r="N24" s="11">
        <v>0</v>
      </c>
      <c r="O24" s="11">
        <v>63085</v>
      </c>
      <c r="P24" s="11">
        <v>0</v>
      </c>
      <c r="Q24" s="11">
        <f t="shared" si="2"/>
        <v>63085</v>
      </c>
      <c r="R24" s="11">
        <v>0</v>
      </c>
      <c r="S24" s="11">
        <v>70189</v>
      </c>
    </row>
    <row r="25" spans="1:21" s="6" customFormat="1" ht="44.25" customHeight="1">
      <c r="A25" s="7">
        <v>22</v>
      </c>
      <c r="B25" s="8" t="s">
        <v>42</v>
      </c>
      <c r="C25" s="8" t="s">
        <v>66</v>
      </c>
      <c r="D25" s="8" t="s">
        <v>123</v>
      </c>
      <c r="E25" s="8" t="s">
        <v>162</v>
      </c>
      <c r="F25" s="7" t="s">
        <v>21</v>
      </c>
      <c r="G25" s="8" t="s">
        <v>175</v>
      </c>
      <c r="H25" s="8">
        <v>409</v>
      </c>
      <c r="I25" s="7">
        <f t="shared" si="0"/>
        <v>550</v>
      </c>
      <c r="J25" s="7">
        <v>260</v>
      </c>
      <c r="K25" s="7">
        <v>290</v>
      </c>
      <c r="L25" s="11">
        <f t="shared" si="1"/>
        <v>285877</v>
      </c>
      <c r="M25" s="11">
        <v>45064</v>
      </c>
      <c r="N25" s="11">
        <v>160916</v>
      </c>
      <c r="O25" s="11">
        <v>0</v>
      </c>
      <c r="P25" s="11">
        <v>0</v>
      </c>
      <c r="Q25" s="11">
        <f t="shared" si="2"/>
        <v>160916</v>
      </c>
      <c r="R25" s="11">
        <v>0</v>
      </c>
      <c r="S25" s="11">
        <v>79897</v>
      </c>
      <c r="T25" s="8"/>
      <c r="U25" s="28"/>
    </row>
    <row r="26" spans="1:19" s="6" customFormat="1" ht="36.75" customHeight="1">
      <c r="A26" s="7">
        <v>23</v>
      </c>
      <c r="B26" s="8" t="s">
        <v>42</v>
      </c>
      <c r="C26" s="8" t="s">
        <v>67</v>
      </c>
      <c r="D26" s="8" t="s">
        <v>124</v>
      </c>
      <c r="E26" s="8" t="s">
        <v>163</v>
      </c>
      <c r="F26" s="7" t="s">
        <v>22</v>
      </c>
      <c r="G26" s="8" t="s">
        <v>175</v>
      </c>
      <c r="H26" s="8">
        <v>60</v>
      </c>
      <c r="I26" s="7">
        <f t="shared" si="0"/>
        <v>125</v>
      </c>
      <c r="J26" s="7">
        <v>52</v>
      </c>
      <c r="K26" s="7">
        <v>73</v>
      </c>
      <c r="L26" s="11">
        <f t="shared" si="1"/>
        <v>385082</v>
      </c>
      <c r="M26" s="11">
        <v>19380</v>
      </c>
      <c r="N26" s="11">
        <v>285811</v>
      </c>
      <c r="O26" s="11">
        <v>0</v>
      </c>
      <c r="P26" s="11">
        <v>0</v>
      </c>
      <c r="Q26" s="11">
        <f t="shared" si="2"/>
        <v>285811</v>
      </c>
      <c r="R26" s="11">
        <v>0</v>
      </c>
      <c r="S26" s="11">
        <v>79891</v>
      </c>
    </row>
    <row r="27" spans="1:19" s="6" customFormat="1" ht="45">
      <c r="A27" s="7">
        <v>24</v>
      </c>
      <c r="B27" s="8" t="s">
        <v>42</v>
      </c>
      <c r="C27" s="19" t="s">
        <v>68</v>
      </c>
      <c r="D27" s="19" t="s">
        <v>125</v>
      </c>
      <c r="E27" s="8" t="s">
        <v>164</v>
      </c>
      <c r="F27" s="7" t="s">
        <v>23</v>
      </c>
      <c r="G27" s="8" t="s">
        <v>175</v>
      </c>
      <c r="H27" s="7">
        <v>214</v>
      </c>
      <c r="I27" s="7">
        <f t="shared" si="0"/>
        <v>455</v>
      </c>
      <c r="J27" s="7">
        <v>183</v>
      </c>
      <c r="K27" s="7">
        <v>272</v>
      </c>
      <c r="L27" s="11">
        <f t="shared" si="1"/>
        <v>151775</v>
      </c>
      <c r="M27" s="11">
        <v>7645</v>
      </c>
      <c r="N27" s="11">
        <v>68270</v>
      </c>
      <c r="O27" s="11">
        <v>0</v>
      </c>
      <c r="P27" s="11">
        <v>0</v>
      </c>
      <c r="Q27" s="11">
        <f t="shared" si="2"/>
        <v>68270</v>
      </c>
      <c r="R27" s="11">
        <v>0</v>
      </c>
      <c r="S27" s="11">
        <v>75860</v>
      </c>
    </row>
    <row r="28" spans="1:19" s="6" customFormat="1" ht="45">
      <c r="A28" s="7">
        <v>25</v>
      </c>
      <c r="B28" s="8" t="s">
        <v>42</v>
      </c>
      <c r="C28" s="21" t="s">
        <v>69</v>
      </c>
      <c r="D28" s="19" t="s">
        <v>126</v>
      </c>
      <c r="E28" s="8" t="s">
        <v>165</v>
      </c>
      <c r="F28" s="7" t="s">
        <v>24</v>
      </c>
      <c r="G28" s="8" t="s">
        <v>175</v>
      </c>
      <c r="H28" s="7">
        <v>588</v>
      </c>
      <c r="I28" s="7">
        <f t="shared" si="0"/>
        <v>2010</v>
      </c>
      <c r="J28" s="7">
        <v>795</v>
      </c>
      <c r="K28" s="7">
        <v>1215</v>
      </c>
      <c r="L28" s="11">
        <f t="shared" si="1"/>
        <v>178092</v>
      </c>
      <c r="M28" s="11">
        <v>8987</v>
      </c>
      <c r="N28" s="11">
        <v>89260</v>
      </c>
      <c r="O28" s="11">
        <v>0</v>
      </c>
      <c r="P28" s="11">
        <v>0</v>
      </c>
      <c r="Q28" s="11">
        <f t="shared" si="2"/>
        <v>89260</v>
      </c>
      <c r="R28" s="11">
        <v>0</v>
      </c>
      <c r="S28" s="11">
        <v>79845</v>
      </c>
    </row>
    <row r="29" spans="1:19" s="6" customFormat="1" ht="45">
      <c r="A29" s="7">
        <v>26</v>
      </c>
      <c r="B29" s="8" t="s">
        <v>43</v>
      </c>
      <c r="C29" s="8" t="s">
        <v>70</v>
      </c>
      <c r="D29" s="8" t="s">
        <v>127</v>
      </c>
      <c r="E29" s="8" t="s">
        <v>166</v>
      </c>
      <c r="F29" s="7" t="s">
        <v>25</v>
      </c>
      <c r="G29" s="8" t="s">
        <v>175</v>
      </c>
      <c r="H29" s="8">
        <v>823</v>
      </c>
      <c r="I29" s="7">
        <f t="shared" si="0"/>
        <v>1766</v>
      </c>
      <c r="J29" s="7">
        <v>700</v>
      </c>
      <c r="K29" s="7">
        <v>1066</v>
      </c>
      <c r="L29" s="11">
        <f t="shared" si="1"/>
        <v>299056</v>
      </c>
      <c r="M29" s="11">
        <v>19056</v>
      </c>
      <c r="N29" s="11">
        <v>0</v>
      </c>
      <c r="O29" s="11">
        <v>200000</v>
      </c>
      <c r="P29" s="11">
        <v>0</v>
      </c>
      <c r="Q29" s="11">
        <f t="shared" si="2"/>
        <v>200000</v>
      </c>
      <c r="R29" s="11">
        <v>0</v>
      </c>
      <c r="S29" s="11">
        <v>80000</v>
      </c>
    </row>
    <row r="30" spans="1:19" s="6" customFormat="1" ht="45">
      <c r="A30" s="7">
        <v>27</v>
      </c>
      <c r="B30" s="8" t="s">
        <v>43</v>
      </c>
      <c r="C30" s="8" t="s">
        <v>71</v>
      </c>
      <c r="D30" s="8" t="s">
        <v>128</v>
      </c>
      <c r="E30" s="8" t="s">
        <v>167</v>
      </c>
      <c r="F30" s="7" t="s">
        <v>26</v>
      </c>
      <c r="G30" s="8" t="s">
        <v>175</v>
      </c>
      <c r="H30" s="8">
        <v>920</v>
      </c>
      <c r="I30" s="7">
        <f t="shared" si="0"/>
        <v>2220</v>
      </c>
      <c r="J30" s="7">
        <v>1062</v>
      </c>
      <c r="K30" s="7">
        <v>1158</v>
      </c>
      <c r="L30" s="11">
        <f>M30+Q30+R30+S30</f>
        <v>300033</v>
      </c>
      <c r="M30" s="11">
        <v>20133</v>
      </c>
      <c r="N30" s="11">
        <v>0</v>
      </c>
      <c r="O30" s="11">
        <v>200000</v>
      </c>
      <c r="P30" s="11">
        <v>0</v>
      </c>
      <c r="Q30" s="11">
        <f>N30+O30+P30</f>
        <v>200000</v>
      </c>
      <c r="R30" s="11">
        <v>0</v>
      </c>
      <c r="S30" s="11">
        <v>79900</v>
      </c>
    </row>
    <row r="31" spans="1:19" s="6" customFormat="1" ht="67.5">
      <c r="A31" s="7">
        <v>28</v>
      </c>
      <c r="B31" s="8" t="s">
        <v>43</v>
      </c>
      <c r="C31" s="21" t="s">
        <v>72</v>
      </c>
      <c r="D31" s="20" t="s">
        <v>129</v>
      </c>
      <c r="E31" s="8" t="s">
        <v>168</v>
      </c>
      <c r="F31" s="7" t="s">
        <v>27</v>
      </c>
      <c r="G31" s="8" t="s">
        <v>175</v>
      </c>
      <c r="H31" s="7">
        <v>1847</v>
      </c>
      <c r="I31" s="7">
        <f t="shared" si="0"/>
        <v>7155</v>
      </c>
      <c r="J31" s="7">
        <v>2915</v>
      </c>
      <c r="K31" s="7">
        <v>4240</v>
      </c>
      <c r="L31" s="11">
        <f>M31+Q31+R31+S31</f>
        <v>276657</v>
      </c>
      <c r="M31" s="11">
        <v>14490</v>
      </c>
      <c r="N31" s="11">
        <v>0</v>
      </c>
      <c r="O31" s="11">
        <v>181267</v>
      </c>
      <c r="P31" s="11">
        <v>0</v>
      </c>
      <c r="Q31" s="11">
        <f>N31+O31+P31</f>
        <v>181267</v>
      </c>
      <c r="R31" s="11">
        <v>0</v>
      </c>
      <c r="S31" s="11">
        <v>80900</v>
      </c>
    </row>
    <row r="32" spans="1:19" s="6" customFormat="1" ht="45">
      <c r="A32" s="7">
        <v>29</v>
      </c>
      <c r="B32" s="8" t="s">
        <v>43</v>
      </c>
      <c r="C32" s="21" t="s">
        <v>73</v>
      </c>
      <c r="D32" s="20" t="s">
        <v>130</v>
      </c>
      <c r="E32" s="8" t="s">
        <v>169</v>
      </c>
      <c r="F32" s="7" t="s">
        <v>28</v>
      </c>
      <c r="G32" s="8" t="s">
        <v>175</v>
      </c>
      <c r="H32" s="7">
        <v>107</v>
      </c>
      <c r="I32" s="7">
        <f t="shared" si="0"/>
        <v>254</v>
      </c>
      <c r="J32" s="7">
        <f>83+38</f>
        <v>121</v>
      </c>
      <c r="K32" s="7">
        <f>96+37</f>
        <v>133</v>
      </c>
      <c r="L32" s="11">
        <f>M32+Q32+R32+S32</f>
        <v>287482</v>
      </c>
      <c r="M32" s="11">
        <v>14235</v>
      </c>
      <c r="N32" s="11">
        <v>0</v>
      </c>
      <c r="O32" s="11">
        <v>192847</v>
      </c>
      <c r="P32" s="11">
        <v>0</v>
      </c>
      <c r="Q32" s="11">
        <f>N32+O32+P32</f>
        <v>192847</v>
      </c>
      <c r="R32" s="11">
        <v>0</v>
      </c>
      <c r="S32" s="11">
        <v>80400</v>
      </c>
    </row>
    <row r="33" spans="1:19" s="6" customFormat="1" ht="45">
      <c r="A33" s="7">
        <v>30</v>
      </c>
      <c r="B33" s="8" t="s">
        <v>44</v>
      </c>
      <c r="C33" s="21" t="s">
        <v>74</v>
      </c>
      <c r="D33" s="20" t="s">
        <v>131</v>
      </c>
      <c r="E33" s="8" t="s">
        <v>170</v>
      </c>
      <c r="F33" s="7" t="s">
        <v>29</v>
      </c>
      <c r="G33" s="18" t="s">
        <v>176</v>
      </c>
      <c r="H33" s="7">
        <v>673</v>
      </c>
      <c r="I33" s="7">
        <f>SUM(J33:K33)</f>
        <v>2250</v>
      </c>
      <c r="J33" s="7">
        <v>1112</v>
      </c>
      <c r="K33" s="7">
        <v>1138</v>
      </c>
      <c r="L33" s="11">
        <f t="shared" si="1"/>
        <v>226503</v>
      </c>
      <c r="M33" s="11">
        <v>36571</v>
      </c>
      <c r="N33" s="11">
        <v>0</v>
      </c>
      <c r="O33" s="11">
        <v>109986</v>
      </c>
      <c r="P33" s="11">
        <v>0</v>
      </c>
      <c r="Q33" s="11">
        <f t="shared" si="2"/>
        <v>109986</v>
      </c>
      <c r="R33" s="11">
        <v>0</v>
      </c>
      <c r="S33" s="11">
        <v>79946</v>
      </c>
    </row>
    <row r="34" spans="1:19" s="6" customFormat="1" ht="54" customHeight="1">
      <c r="A34" s="7">
        <v>31</v>
      </c>
      <c r="B34" s="8" t="s">
        <v>44</v>
      </c>
      <c r="C34" s="29" t="s">
        <v>75</v>
      </c>
      <c r="D34" s="30" t="s">
        <v>132</v>
      </c>
      <c r="E34" s="8" t="s">
        <v>171</v>
      </c>
      <c r="F34" s="7" t="s">
        <v>30</v>
      </c>
      <c r="G34" s="18" t="s">
        <v>176</v>
      </c>
      <c r="H34" s="7">
        <v>906</v>
      </c>
      <c r="I34" s="7">
        <f>SUM(J34:K34)</f>
        <v>3117</v>
      </c>
      <c r="J34" s="7">
        <f>1156+432</f>
        <v>1588</v>
      </c>
      <c r="K34" s="7">
        <f>1138+391</f>
        <v>1529</v>
      </c>
      <c r="L34" s="11">
        <f t="shared" si="1"/>
        <v>206390</v>
      </c>
      <c r="M34" s="11">
        <v>10600</v>
      </c>
      <c r="N34" s="11">
        <v>13914</v>
      </c>
      <c r="O34" s="11">
        <v>103000</v>
      </c>
      <c r="P34" s="11">
        <v>0</v>
      </c>
      <c r="Q34" s="11">
        <f t="shared" si="2"/>
        <v>116914</v>
      </c>
      <c r="R34" s="11">
        <v>0</v>
      </c>
      <c r="S34" s="11">
        <v>78876</v>
      </c>
    </row>
    <row r="35" spans="1:19" s="6" customFormat="1" ht="78.75">
      <c r="A35" s="7">
        <v>32</v>
      </c>
      <c r="B35" s="8" t="s">
        <v>44</v>
      </c>
      <c r="C35" s="21" t="s">
        <v>76</v>
      </c>
      <c r="D35" s="20" t="s">
        <v>133</v>
      </c>
      <c r="E35" s="8" t="s">
        <v>172</v>
      </c>
      <c r="F35" s="7" t="s">
        <v>31</v>
      </c>
      <c r="G35" s="8" t="s">
        <v>175</v>
      </c>
      <c r="H35" s="7">
        <v>224</v>
      </c>
      <c r="I35" s="7">
        <v>224</v>
      </c>
      <c r="J35" s="7">
        <v>292</v>
      </c>
      <c r="K35" s="7">
        <v>313</v>
      </c>
      <c r="L35" s="11">
        <f t="shared" si="1"/>
        <v>172612</v>
      </c>
      <c r="M35" s="11">
        <v>9012</v>
      </c>
      <c r="N35" s="11">
        <v>11500</v>
      </c>
      <c r="O35" s="11">
        <v>72000</v>
      </c>
      <c r="P35" s="11">
        <v>0</v>
      </c>
      <c r="Q35" s="11">
        <f t="shared" si="2"/>
        <v>83500</v>
      </c>
      <c r="R35" s="11">
        <v>0</v>
      </c>
      <c r="S35" s="11">
        <v>80100</v>
      </c>
    </row>
    <row r="36" spans="1:19" s="6" customFormat="1" ht="39.75" customHeight="1">
      <c r="A36" s="7">
        <v>33</v>
      </c>
      <c r="B36" s="8" t="s">
        <v>45</v>
      </c>
      <c r="C36" s="8" t="s">
        <v>77</v>
      </c>
      <c r="D36" s="8" t="s">
        <v>134</v>
      </c>
      <c r="E36" s="8" t="s">
        <v>138</v>
      </c>
      <c r="F36" s="7" t="s">
        <v>32</v>
      </c>
      <c r="G36" s="18" t="s">
        <v>176</v>
      </c>
      <c r="H36" s="8">
        <v>4169</v>
      </c>
      <c r="I36" s="7">
        <f t="shared" si="0"/>
        <v>11461</v>
      </c>
      <c r="J36" s="7">
        <v>5608</v>
      </c>
      <c r="K36" s="7">
        <v>5853</v>
      </c>
      <c r="L36" s="11">
        <f t="shared" si="1"/>
        <v>197634</v>
      </c>
      <c r="M36" s="11">
        <v>9998</v>
      </c>
      <c r="N36" s="11">
        <v>53591</v>
      </c>
      <c r="O36" s="11">
        <v>54145</v>
      </c>
      <c r="P36" s="11">
        <v>0</v>
      </c>
      <c r="Q36" s="11">
        <f t="shared" si="2"/>
        <v>107736</v>
      </c>
      <c r="R36" s="11">
        <v>0</v>
      </c>
      <c r="S36" s="11">
        <v>79900</v>
      </c>
    </row>
    <row r="37" spans="1:19" s="6" customFormat="1" ht="45">
      <c r="A37" s="7">
        <v>34</v>
      </c>
      <c r="B37" s="8" t="s">
        <v>45</v>
      </c>
      <c r="C37" s="31" t="s">
        <v>78</v>
      </c>
      <c r="D37" s="31" t="s">
        <v>135</v>
      </c>
      <c r="E37" s="8" t="s">
        <v>173</v>
      </c>
      <c r="F37" s="7" t="s">
        <v>33</v>
      </c>
      <c r="G37" s="8" t="s">
        <v>175</v>
      </c>
      <c r="H37" s="7">
        <v>1424</v>
      </c>
      <c r="I37" s="7">
        <f t="shared" si="0"/>
        <v>4334</v>
      </c>
      <c r="J37" s="12">
        <v>2063</v>
      </c>
      <c r="K37" s="12">
        <v>2271</v>
      </c>
      <c r="L37" s="11">
        <f t="shared" si="1"/>
        <v>176765</v>
      </c>
      <c r="M37" s="13">
        <v>8844</v>
      </c>
      <c r="N37" s="13">
        <v>0</v>
      </c>
      <c r="O37" s="13">
        <v>87921</v>
      </c>
      <c r="P37" s="13">
        <v>0</v>
      </c>
      <c r="Q37" s="11">
        <f t="shared" si="2"/>
        <v>87921</v>
      </c>
      <c r="R37" s="13">
        <v>0</v>
      </c>
      <c r="S37" s="13">
        <v>80000</v>
      </c>
    </row>
    <row r="38" spans="1:19" s="6" customFormat="1" ht="45">
      <c r="A38" s="7">
        <v>35</v>
      </c>
      <c r="B38" s="8" t="s">
        <v>45</v>
      </c>
      <c r="C38" s="31" t="s">
        <v>79</v>
      </c>
      <c r="D38" s="31" t="s">
        <v>136</v>
      </c>
      <c r="E38" s="8" t="s">
        <v>144</v>
      </c>
      <c r="F38" s="7" t="s">
        <v>34</v>
      </c>
      <c r="G38" s="10" t="s">
        <v>175</v>
      </c>
      <c r="H38" s="7">
        <v>870</v>
      </c>
      <c r="I38" s="7">
        <f t="shared" si="0"/>
        <v>0</v>
      </c>
      <c r="J38" s="12"/>
      <c r="K38" s="12"/>
      <c r="L38" s="11">
        <f t="shared" si="1"/>
        <v>180524</v>
      </c>
      <c r="M38" s="13">
        <v>9027</v>
      </c>
      <c r="N38" s="13">
        <v>0</v>
      </c>
      <c r="O38" s="13">
        <v>92107</v>
      </c>
      <c r="P38" s="13">
        <v>0</v>
      </c>
      <c r="Q38" s="11">
        <f t="shared" si="2"/>
        <v>92107</v>
      </c>
      <c r="R38" s="13">
        <v>0</v>
      </c>
      <c r="S38" s="13">
        <v>79390</v>
      </c>
    </row>
    <row r="39" spans="1:19" s="6" customFormat="1" ht="68.25" thickBot="1">
      <c r="A39" s="7">
        <v>36</v>
      </c>
      <c r="B39" s="8" t="s">
        <v>45</v>
      </c>
      <c r="C39" s="21" t="s">
        <v>80</v>
      </c>
      <c r="D39" s="19" t="s">
        <v>137</v>
      </c>
      <c r="E39" s="8" t="s">
        <v>174</v>
      </c>
      <c r="F39" s="7" t="s">
        <v>35</v>
      </c>
      <c r="G39" s="8" t="s">
        <v>175</v>
      </c>
      <c r="H39" s="7">
        <v>756</v>
      </c>
      <c r="I39" s="7">
        <f t="shared" si="0"/>
        <v>2241</v>
      </c>
      <c r="J39" s="7">
        <v>1034</v>
      </c>
      <c r="K39" s="7">
        <v>1207</v>
      </c>
      <c r="L39" s="11">
        <f>M39+Q39+R39+S39</f>
        <v>134648</v>
      </c>
      <c r="M39" s="11">
        <v>6797</v>
      </c>
      <c r="N39" s="11">
        <v>0</v>
      </c>
      <c r="O39" s="11">
        <v>60527</v>
      </c>
      <c r="P39" s="11">
        <v>0</v>
      </c>
      <c r="Q39" s="11">
        <f t="shared" si="2"/>
        <v>60527</v>
      </c>
      <c r="R39" s="11">
        <v>0</v>
      </c>
      <c r="S39" s="11">
        <v>67324</v>
      </c>
    </row>
    <row r="40" spans="1:19" s="35" customFormat="1" ht="15" customHeight="1" thickBot="1">
      <c r="A40" s="32">
        <f>COUNTA(A4:A39)</f>
        <v>36</v>
      </c>
      <c r="B40" s="33"/>
      <c r="C40" s="33"/>
      <c r="D40" s="33"/>
      <c r="E40" s="33"/>
      <c r="F40" s="32">
        <f>COUNTA(F4:F39)</f>
        <v>36</v>
      </c>
      <c r="G40" s="33"/>
      <c r="H40" s="32">
        <f aca="true" t="shared" si="3" ref="H40:S40">SUM(H4:H39)</f>
        <v>23558</v>
      </c>
      <c r="I40" s="32">
        <f t="shared" si="3"/>
        <v>57890</v>
      </c>
      <c r="J40" s="32">
        <f t="shared" si="3"/>
        <v>27350</v>
      </c>
      <c r="K40" s="32">
        <f t="shared" si="3"/>
        <v>31150</v>
      </c>
      <c r="L40" s="34">
        <f t="shared" si="3"/>
        <v>7003782</v>
      </c>
      <c r="M40" s="34">
        <f t="shared" si="3"/>
        <v>429687</v>
      </c>
      <c r="N40" s="34">
        <f t="shared" si="3"/>
        <v>1444804</v>
      </c>
      <c r="O40" s="34">
        <f t="shared" si="3"/>
        <v>2349770</v>
      </c>
      <c r="P40" s="34">
        <f t="shared" si="3"/>
        <v>0</v>
      </c>
      <c r="Q40" s="34">
        <f t="shared" si="3"/>
        <v>3794574</v>
      </c>
      <c r="R40" s="34">
        <f t="shared" si="3"/>
        <v>68617</v>
      </c>
      <c r="S40" s="34">
        <f t="shared" si="3"/>
        <v>2710904</v>
      </c>
    </row>
    <row r="41" spans="1:19" s="14" customFormat="1" ht="11.25">
      <c r="A41" s="15"/>
      <c r="F41" s="15"/>
      <c r="I41" s="15"/>
      <c r="J41" s="15"/>
      <c r="K41" s="15"/>
      <c r="L41" s="16"/>
      <c r="M41" s="16"/>
      <c r="N41" s="16"/>
      <c r="O41" s="16"/>
      <c r="P41" s="16"/>
      <c r="Q41" s="16"/>
      <c r="R41" s="16"/>
      <c r="S41" s="16"/>
    </row>
    <row r="42" spans="1:19" s="14" customFormat="1" ht="11.25">
      <c r="A42" s="15"/>
      <c r="E42" s="14" t="s">
        <v>36</v>
      </c>
      <c r="F42" s="15"/>
      <c r="I42" s="15"/>
      <c r="J42" s="15"/>
      <c r="K42" s="15"/>
      <c r="L42" s="16"/>
      <c r="M42" s="16"/>
      <c r="N42" s="16"/>
      <c r="O42" s="16"/>
      <c r="P42" s="16"/>
      <c r="Q42" s="16"/>
      <c r="R42" s="16"/>
      <c r="S42" s="16"/>
    </row>
    <row r="43" spans="1:19" s="14" customFormat="1" ht="11.25">
      <c r="A43" s="15"/>
      <c r="F43" s="15"/>
      <c r="I43" s="15"/>
      <c r="J43" s="15"/>
      <c r="K43" s="15"/>
      <c r="L43" s="16"/>
      <c r="M43" s="16"/>
      <c r="N43" s="16"/>
      <c r="O43" s="16"/>
      <c r="P43" s="16"/>
      <c r="Q43" s="16"/>
      <c r="R43" s="16"/>
      <c r="S43" s="16"/>
    </row>
    <row r="44" spans="1:19" s="14" customFormat="1" ht="11.25">
      <c r="A44" s="15"/>
      <c r="F44" s="15"/>
      <c r="I44" s="15"/>
      <c r="J44" s="15"/>
      <c r="K44" s="15"/>
      <c r="L44" s="16"/>
      <c r="M44" s="16"/>
      <c r="N44" s="16"/>
      <c r="O44" s="16"/>
      <c r="P44" s="16"/>
      <c r="Q44" s="16"/>
      <c r="R44" s="16"/>
      <c r="S44" s="16"/>
    </row>
    <row r="45" spans="1:19" s="14" customFormat="1" ht="11.25">
      <c r="A45" s="15"/>
      <c r="F45" s="15"/>
      <c r="I45" s="15"/>
      <c r="J45" s="15"/>
      <c r="K45" s="15"/>
      <c r="L45" s="16"/>
      <c r="M45" s="16"/>
      <c r="N45" s="16"/>
      <c r="O45" s="16"/>
      <c r="P45" s="16"/>
      <c r="Q45" s="16"/>
      <c r="R45" s="16"/>
      <c r="S45" s="16"/>
    </row>
    <row r="46" spans="1:19" s="14" customFormat="1" ht="11.25">
      <c r="A46" s="15"/>
      <c r="F46" s="15"/>
      <c r="I46" s="15"/>
      <c r="J46" s="15"/>
      <c r="K46" s="15"/>
      <c r="L46" s="16"/>
      <c r="M46" s="16"/>
      <c r="N46" s="16"/>
      <c r="O46" s="16"/>
      <c r="P46" s="16"/>
      <c r="Q46" s="16"/>
      <c r="R46" s="16"/>
      <c r="S46" s="16"/>
    </row>
    <row r="47" spans="1:19" s="14" customFormat="1" ht="11.25">
      <c r="A47" s="15"/>
      <c r="F47" s="15"/>
      <c r="I47" s="15"/>
      <c r="J47" s="15"/>
      <c r="K47" s="15"/>
      <c r="L47" s="16"/>
      <c r="M47" s="16"/>
      <c r="N47" s="16"/>
      <c r="O47" s="16"/>
      <c r="P47" s="16"/>
      <c r="Q47" s="16"/>
      <c r="R47" s="16"/>
      <c r="S47" s="16"/>
    </row>
    <row r="48" spans="1:19" s="14" customFormat="1" ht="11.25">
      <c r="A48" s="15"/>
      <c r="F48" s="15"/>
      <c r="I48" s="15"/>
      <c r="J48" s="15"/>
      <c r="K48" s="15"/>
      <c r="L48" s="16"/>
      <c r="M48" s="16"/>
      <c r="N48" s="16"/>
      <c r="O48" s="16"/>
      <c r="P48" s="16"/>
      <c r="Q48" s="16"/>
      <c r="R48" s="16"/>
      <c r="S48" s="16"/>
    </row>
    <row r="49" spans="1:19" s="14" customFormat="1" ht="11.25">
      <c r="A49" s="15"/>
      <c r="F49" s="15"/>
      <c r="I49" s="15"/>
      <c r="J49" s="15"/>
      <c r="K49" s="15"/>
      <c r="L49" s="16"/>
      <c r="M49" s="16"/>
      <c r="N49" s="16"/>
      <c r="O49" s="16"/>
      <c r="P49" s="16"/>
      <c r="Q49" s="16"/>
      <c r="R49" s="16"/>
      <c r="S49" s="16"/>
    </row>
    <row r="50" spans="1:19" s="14" customFormat="1" ht="11.25">
      <c r="A50" s="15"/>
      <c r="F50" s="15"/>
      <c r="I50" s="15"/>
      <c r="J50" s="15"/>
      <c r="K50" s="15"/>
      <c r="L50" s="16"/>
      <c r="M50" s="16"/>
      <c r="N50" s="16"/>
      <c r="O50" s="16"/>
      <c r="P50" s="16"/>
      <c r="Q50" s="16"/>
      <c r="R50" s="16"/>
      <c r="S50" s="16"/>
    </row>
    <row r="51" spans="1:19" s="14" customFormat="1" ht="11.25">
      <c r="A51" s="15"/>
      <c r="F51" s="15"/>
      <c r="I51" s="15"/>
      <c r="J51" s="15"/>
      <c r="K51" s="15"/>
      <c r="L51" s="16"/>
      <c r="M51" s="16"/>
      <c r="N51" s="16"/>
      <c r="O51" s="16"/>
      <c r="P51" s="16"/>
      <c r="Q51" s="16"/>
      <c r="R51" s="16"/>
      <c r="S51" s="16"/>
    </row>
    <row r="52" spans="1:19" s="14" customFormat="1" ht="11.25">
      <c r="A52" s="15"/>
      <c r="F52" s="15"/>
      <c r="I52" s="15"/>
      <c r="J52" s="15"/>
      <c r="K52" s="15"/>
      <c r="L52" s="16"/>
      <c r="M52" s="16"/>
      <c r="N52" s="16"/>
      <c r="O52" s="16"/>
      <c r="P52" s="16"/>
      <c r="Q52" s="16"/>
      <c r="R52" s="16"/>
      <c r="S52" s="16"/>
    </row>
    <row r="53" spans="1:19" s="14" customFormat="1" ht="11.25">
      <c r="A53" s="15"/>
      <c r="F53" s="15"/>
      <c r="I53" s="15"/>
      <c r="J53" s="15"/>
      <c r="K53" s="15"/>
      <c r="L53" s="16"/>
      <c r="M53" s="16"/>
      <c r="N53" s="16"/>
      <c r="O53" s="16"/>
      <c r="P53" s="16"/>
      <c r="Q53" s="16"/>
      <c r="R53" s="16"/>
      <c r="S53" s="16"/>
    </row>
    <row r="54" spans="1:19" s="14" customFormat="1" ht="11.25">
      <c r="A54" s="15"/>
      <c r="F54" s="15"/>
      <c r="I54" s="15"/>
      <c r="J54" s="15"/>
      <c r="K54" s="15"/>
      <c r="L54" s="16"/>
      <c r="M54" s="16"/>
      <c r="N54" s="16"/>
      <c r="O54" s="16"/>
      <c r="P54" s="16"/>
      <c r="Q54" s="16"/>
      <c r="R54" s="16"/>
      <c r="S54" s="16"/>
    </row>
    <row r="55" spans="1:19" s="14" customFormat="1" ht="11.25">
      <c r="A55" s="15"/>
      <c r="F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</row>
    <row r="56" spans="1:19" s="14" customFormat="1" ht="11.25">
      <c r="A56" s="15"/>
      <c r="F56" s="15"/>
      <c r="I56" s="15"/>
      <c r="J56" s="15"/>
      <c r="K56" s="15"/>
      <c r="L56" s="16"/>
      <c r="M56" s="16"/>
      <c r="N56" s="16"/>
      <c r="O56" s="16"/>
      <c r="P56" s="16"/>
      <c r="Q56" s="16"/>
      <c r="R56" s="16"/>
      <c r="S56" s="16"/>
    </row>
    <row r="57" spans="1:19" s="14" customFormat="1" ht="11.25">
      <c r="A57" s="15"/>
      <c r="F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</row>
    <row r="58" spans="1:19" s="14" customFormat="1" ht="11.25">
      <c r="A58" s="15"/>
      <c r="F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</row>
    <row r="59" spans="1:19" s="14" customFormat="1" ht="11.25">
      <c r="A59" s="15"/>
      <c r="F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</row>
    <row r="60" spans="1:19" s="14" customFormat="1" ht="11.25">
      <c r="A60" s="15"/>
      <c r="F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</row>
    <row r="61" spans="1:19" s="14" customFormat="1" ht="11.25">
      <c r="A61" s="15"/>
      <c r="F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</row>
    <row r="62" spans="1:19" s="14" customFormat="1" ht="11.25">
      <c r="A62" s="15"/>
      <c r="F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</row>
    <row r="63" spans="1:19" s="14" customFormat="1" ht="11.25">
      <c r="A63" s="15"/>
      <c r="F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</row>
    <row r="64" spans="1:19" s="14" customFormat="1" ht="11.25">
      <c r="A64" s="15"/>
      <c r="F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</row>
    <row r="65" spans="1:19" s="14" customFormat="1" ht="11.25">
      <c r="A65" s="15"/>
      <c r="F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</row>
    <row r="66" spans="1:19" s="14" customFormat="1" ht="11.25">
      <c r="A66" s="15"/>
      <c r="F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</row>
    <row r="67" spans="1:19" s="14" customFormat="1" ht="11.25">
      <c r="A67" s="15"/>
      <c r="F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</row>
    <row r="68" spans="1:19" s="14" customFormat="1" ht="11.25">
      <c r="A68" s="15"/>
      <c r="F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</row>
    <row r="69" spans="1:19" s="14" customFormat="1" ht="11.25">
      <c r="A69" s="15"/>
      <c r="F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</row>
    <row r="70" spans="1:19" s="14" customFormat="1" ht="11.25">
      <c r="A70" s="15"/>
      <c r="F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</row>
    <row r="71" spans="1:19" s="14" customFormat="1" ht="11.25">
      <c r="A71" s="15"/>
      <c r="F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</row>
    <row r="72" spans="1:19" s="14" customFormat="1" ht="11.25">
      <c r="A72" s="15"/>
      <c r="F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</row>
    <row r="73" spans="1:19" s="14" customFormat="1" ht="11.25">
      <c r="A73" s="15"/>
      <c r="F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</row>
    <row r="74" spans="1:19" s="14" customFormat="1" ht="11.25">
      <c r="A74" s="15"/>
      <c r="F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</row>
    <row r="75" spans="1:19" s="14" customFormat="1" ht="11.25">
      <c r="A75" s="15"/>
      <c r="F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</row>
    <row r="76" spans="1:19" s="14" customFormat="1" ht="11.25">
      <c r="A76" s="15"/>
      <c r="F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</row>
    <row r="77" spans="1:19" s="14" customFormat="1" ht="11.25">
      <c r="A77" s="15"/>
      <c r="F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</row>
    <row r="78" spans="1:19" s="14" customFormat="1" ht="11.25">
      <c r="A78" s="15"/>
      <c r="F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</row>
    <row r="79" spans="1:19" s="14" customFormat="1" ht="11.25">
      <c r="A79" s="15"/>
      <c r="F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</row>
    <row r="80" spans="1:19" s="14" customFormat="1" ht="11.25">
      <c r="A80" s="15"/>
      <c r="F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</row>
    <row r="81" spans="1:19" s="14" customFormat="1" ht="11.25">
      <c r="A81" s="15"/>
      <c r="F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</row>
    <row r="82" spans="1:19" s="14" customFormat="1" ht="11.25">
      <c r="A82" s="15"/>
      <c r="F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</row>
    <row r="83" spans="1:19" s="14" customFormat="1" ht="11.25">
      <c r="A83" s="15"/>
      <c r="F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</row>
    <row r="84" spans="1:19" s="14" customFormat="1" ht="11.25">
      <c r="A84" s="15"/>
      <c r="F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</row>
    <row r="85" spans="1:19" s="14" customFormat="1" ht="11.25">
      <c r="A85" s="15"/>
      <c r="F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</row>
    <row r="86" spans="1:19" s="14" customFormat="1" ht="11.25">
      <c r="A86" s="15"/>
      <c r="F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</row>
    <row r="87" spans="1:19" s="14" customFormat="1" ht="11.25">
      <c r="A87" s="15"/>
      <c r="F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</row>
    <row r="88" spans="1:19" s="14" customFormat="1" ht="11.25">
      <c r="A88" s="15"/>
      <c r="F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</row>
    <row r="89" spans="1:19" s="14" customFormat="1" ht="11.25">
      <c r="A89" s="15"/>
      <c r="F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</row>
    <row r="90" spans="1:19" s="14" customFormat="1" ht="11.25">
      <c r="A90" s="15"/>
      <c r="F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</row>
    <row r="91" spans="1:19" s="14" customFormat="1" ht="11.25">
      <c r="A91" s="15"/>
      <c r="F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</row>
    <row r="92" spans="1:19" s="14" customFormat="1" ht="11.25">
      <c r="A92" s="15"/>
      <c r="F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</row>
    <row r="93" spans="1:19" s="14" customFormat="1" ht="11.25">
      <c r="A93" s="15"/>
      <c r="F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</row>
    <row r="94" spans="1:19" s="14" customFormat="1" ht="11.25">
      <c r="A94" s="15"/>
      <c r="F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</row>
    <row r="95" spans="1:19" s="14" customFormat="1" ht="11.25">
      <c r="A95" s="15"/>
      <c r="F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</row>
    <row r="96" spans="1:19" s="14" customFormat="1" ht="11.25">
      <c r="A96" s="15"/>
      <c r="F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</row>
    <row r="97" spans="1:19" s="14" customFormat="1" ht="11.25">
      <c r="A97" s="15"/>
      <c r="F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</row>
    <row r="98" spans="1:19" s="14" customFormat="1" ht="11.25">
      <c r="A98" s="15"/>
      <c r="F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</row>
    <row r="99" spans="1:19" s="14" customFormat="1" ht="11.25">
      <c r="A99" s="15"/>
      <c r="F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</row>
    <row r="100" spans="1:19" s="14" customFormat="1" ht="11.25">
      <c r="A100" s="15"/>
      <c r="F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</row>
    <row r="101" spans="1:19" s="14" customFormat="1" ht="11.25">
      <c r="A101" s="15"/>
      <c r="F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</row>
    <row r="102" spans="1:19" s="14" customFormat="1" ht="11.25">
      <c r="A102" s="15"/>
      <c r="F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</row>
    <row r="103" spans="1:19" s="14" customFormat="1" ht="11.25">
      <c r="A103" s="15"/>
      <c r="F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</row>
    <row r="104" spans="1:19" s="14" customFormat="1" ht="11.25">
      <c r="A104" s="15"/>
      <c r="F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 ht="11.25">
      <c r="A105" s="15"/>
      <c r="F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</row>
    <row r="106" spans="1:19" s="14" customFormat="1" ht="11.25">
      <c r="A106" s="15"/>
      <c r="F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</row>
    <row r="107" spans="1:19" s="14" customFormat="1" ht="11.25">
      <c r="A107" s="15"/>
      <c r="F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</row>
    <row r="108" spans="1:19" s="14" customFormat="1" ht="11.25">
      <c r="A108" s="15"/>
      <c r="F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</row>
    <row r="109" spans="1:19" s="14" customFormat="1" ht="11.25">
      <c r="A109" s="15"/>
      <c r="F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</row>
    <row r="110" spans="1:19" s="14" customFormat="1" ht="11.25">
      <c r="A110" s="15"/>
      <c r="F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</row>
    <row r="111" spans="1:19" s="14" customFormat="1" ht="11.25">
      <c r="A111" s="15"/>
      <c r="F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</row>
    <row r="112" spans="1:19" s="14" customFormat="1" ht="11.25">
      <c r="A112" s="15"/>
      <c r="F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</row>
    <row r="113" spans="1:19" s="14" customFormat="1" ht="11.25">
      <c r="A113" s="15"/>
      <c r="F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</row>
    <row r="114" spans="1:19" s="14" customFormat="1" ht="11.25">
      <c r="A114" s="15"/>
      <c r="F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</row>
    <row r="115" spans="1:19" s="14" customFormat="1" ht="11.25">
      <c r="A115" s="15"/>
      <c r="F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</row>
    <row r="116" spans="1:19" s="14" customFormat="1" ht="11.25">
      <c r="A116" s="15"/>
      <c r="F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</row>
    <row r="117" spans="1:19" s="14" customFormat="1" ht="11.25">
      <c r="A117" s="15"/>
      <c r="F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</row>
    <row r="118" spans="1:19" s="14" customFormat="1" ht="11.25">
      <c r="A118" s="15"/>
      <c r="F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</row>
    <row r="119" spans="1:19" s="14" customFormat="1" ht="11.25">
      <c r="A119" s="15"/>
      <c r="F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</row>
    <row r="120" spans="1:19" s="14" customFormat="1" ht="11.25">
      <c r="A120" s="15"/>
      <c r="F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</row>
    <row r="121" spans="1:19" s="14" customFormat="1" ht="11.25">
      <c r="A121" s="15"/>
      <c r="F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</row>
    <row r="122" spans="1:19" s="14" customFormat="1" ht="11.25">
      <c r="A122" s="15"/>
      <c r="F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</row>
    <row r="123" spans="1:19" s="14" customFormat="1" ht="11.25">
      <c r="A123" s="15"/>
      <c r="F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</row>
    <row r="124" spans="1:19" s="14" customFormat="1" ht="11.25">
      <c r="A124" s="15"/>
      <c r="F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</row>
    <row r="125" spans="1:19" s="14" customFormat="1" ht="11.25">
      <c r="A125" s="15"/>
      <c r="F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</row>
    <row r="126" spans="1:19" s="14" customFormat="1" ht="11.25">
      <c r="A126" s="15"/>
      <c r="F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</row>
    <row r="127" spans="1:19" s="14" customFormat="1" ht="11.25">
      <c r="A127" s="15"/>
      <c r="F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</row>
    <row r="128" spans="1:19" s="14" customFormat="1" ht="11.25">
      <c r="A128" s="15"/>
      <c r="F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</row>
    <row r="129" spans="1:19" s="14" customFormat="1" ht="11.25">
      <c r="A129" s="15"/>
      <c r="F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</row>
    <row r="130" spans="1:19" s="14" customFormat="1" ht="11.25">
      <c r="A130" s="15"/>
      <c r="F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</row>
    <row r="131" spans="1:19" s="14" customFormat="1" ht="11.25">
      <c r="A131" s="15"/>
      <c r="F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</row>
    <row r="132" spans="1:19" s="14" customFormat="1" ht="11.25">
      <c r="A132" s="15"/>
      <c r="F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</row>
    <row r="133" spans="1:19" s="14" customFormat="1" ht="11.25">
      <c r="A133" s="15"/>
      <c r="F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</row>
    <row r="134" spans="1:19" s="14" customFormat="1" ht="11.25">
      <c r="A134" s="15"/>
      <c r="F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</row>
    <row r="135" spans="1:19" s="14" customFormat="1" ht="11.25">
      <c r="A135" s="15"/>
      <c r="F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</row>
    <row r="136" spans="1:19" s="14" customFormat="1" ht="11.25">
      <c r="A136" s="15"/>
      <c r="F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</row>
    <row r="137" spans="1:19" s="14" customFormat="1" ht="11.25">
      <c r="A137" s="15"/>
      <c r="F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</row>
    <row r="138" spans="1:19" s="14" customFormat="1" ht="11.25">
      <c r="A138" s="15"/>
      <c r="F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</row>
    <row r="139" spans="1:19" s="14" customFormat="1" ht="11.25">
      <c r="A139" s="15"/>
      <c r="F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</row>
    <row r="140" spans="1:19" s="14" customFormat="1" ht="11.25">
      <c r="A140" s="15"/>
      <c r="F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</row>
    <row r="141" spans="1:19" s="14" customFormat="1" ht="11.25">
      <c r="A141" s="15"/>
      <c r="F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</row>
    <row r="142" spans="1:19" s="14" customFormat="1" ht="11.25">
      <c r="A142" s="15"/>
      <c r="F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</row>
    <row r="143" spans="1:19" s="14" customFormat="1" ht="11.25">
      <c r="A143" s="15"/>
      <c r="F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</row>
    <row r="144" spans="1:19" s="14" customFormat="1" ht="11.25">
      <c r="A144" s="15"/>
      <c r="F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</row>
    <row r="145" spans="1:19" s="14" customFormat="1" ht="11.25">
      <c r="A145" s="15"/>
      <c r="F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</row>
    <row r="146" spans="1:19" s="14" customFormat="1" ht="11.25">
      <c r="A146" s="15"/>
      <c r="B146" s="17"/>
      <c r="C146" s="17"/>
      <c r="D146" s="17"/>
      <c r="E146" s="17"/>
      <c r="F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</row>
    <row r="147" spans="1:19" s="14" customFormat="1" ht="11.25">
      <c r="A147" s="15"/>
      <c r="B147" s="17"/>
      <c r="C147" s="17"/>
      <c r="D147" s="17"/>
      <c r="E147" s="17"/>
      <c r="F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</row>
    <row r="148" spans="1:19" s="14" customFormat="1" ht="11.25">
      <c r="A148" s="15"/>
      <c r="B148" s="17"/>
      <c r="C148" s="17"/>
      <c r="D148" s="17"/>
      <c r="E148" s="17"/>
      <c r="F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</row>
    <row r="149" spans="1:19" s="14" customFormat="1" ht="11.25">
      <c r="A149" s="15"/>
      <c r="B149" s="17"/>
      <c r="C149" s="17"/>
      <c r="D149" s="17"/>
      <c r="E149" s="17"/>
      <c r="F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</row>
    <row r="150" spans="1:19" s="14" customFormat="1" ht="11.25">
      <c r="A150" s="15"/>
      <c r="B150" s="17"/>
      <c r="C150" s="17"/>
      <c r="D150" s="17"/>
      <c r="E150" s="17"/>
      <c r="F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</row>
    <row r="151" spans="1:19" s="14" customFormat="1" ht="11.25">
      <c r="A151" s="15"/>
      <c r="B151" s="17"/>
      <c r="C151" s="17"/>
      <c r="D151" s="17"/>
      <c r="E151" s="17"/>
      <c r="F151" s="15"/>
      <c r="I151" s="15"/>
      <c r="J151" s="15"/>
      <c r="K151" s="15"/>
      <c r="L151" s="16"/>
      <c r="M151" s="16"/>
      <c r="N151" s="16"/>
      <c r="O151" s="16"/>
      <c r="P151" s="16"/>
      <c r="Q151" s="16"/>
      <c r="R151" s="16"/>
      <c r="S151" s="16"/>
    </row>
    <row r="152" spans="1:19" s="14" customFormat="1" ht="11.25">
      <c r="A152" s="15"/>
      <c r="B152" s="17"/>
      <c r="C152" s="17"/>
      <c r="D152" s="17"/>
      <c r="E152" s="17"/>
      <c r="F152" s="15"/>
      <c r="I152" s="15"/>
      <c r="J152" s="15"/>
      <c r="K152" s="15"/>
      <c r="L152" s="16"/>
      <c r="M152" s="16"/>
      <c r="N152" s="16"/>
      <c r="O152" s="16"/>
      <c r="P152" s="16"/>
      <c r="Q152" s="16"/>
      <c r="R152" s="16"/>
      <c r="S152" s="16"/>
    </row>
    <row r="153" spans="1:19" s="14" customFormat="1" ht="11.25">
      <c r="A153" s="15"/>
      <c r="B153" s="17"/>
      <c r="C153" s="17"/>
      <c r="D153" s="17"/>
      <c r="E153" s="17"/>
      <c r="F153" s="15"/>
      <c r="I153" s="15"/>
      <c r="J153" s="15"/>
      <c r="K153" s="15"/>
      <c r="L153" s="16"/>
      <c r="M153" s="16"/>
      <c r="N153" s="16"/>
      <c r="O153" s="16"/>
      <c r="P153" s="16"/>
      <c r="Q153" s="16"/>
      <c r="R153" s="16"/>
      <c r="S153" s="16"/>
    </row>
    <row r="154" spans="1:19" s="14" customFormat="1" ht="11.25">
      <c r="A154" s="15"/>
      <c r="B154" s="17"/>
      <c r="C154" s="17"/>
      <c r="D154" s="17"/>
      <c r="E154" s="17"/>
      <c r="F154" s="15"/>
      <c r="I154" s="15"/>
      <c r="J154" s="15"/>
      <c r="K154" s="15"/>
      <c r="L154" s="16"/>
      <c r="M154" s="16"/>
      <c r="N154" s="16"/>
      <c r="O154" s="16"/>
      <c r="P154" s="16"/>
      <c r="Q154" s="16"/>
      <c r="R154" s="16"/>
      <c r="S154" s="16"/>
    </row>
    <row r="155" spans="1:19" s="14" customFormat="1" ht="11.25">
      <c r="A155" s="15"/>
      <c r="B155" s="17"/>
      <c r="C155" s="17"/>
      <c r="D155" s="17"/>
      <c r="E155" s="17"/>
      <c r="F155" s="15"/>
      <c r="I155" s="15"/>
      <c r="J155" s="15"/>
      <c r="K155" s="15"/>
      <c r="L155" s="16"/>
      <c r="M155" s="16"/>
      <c r="N155" s="16"/>
      <c r="O155" s="16"/>
      <c r="P155" s="16"/>
      <c r="Q155" s="16"/>
      <c r="R155" s="16"/>
      <c r="S155" s="16"/>
    </row>
    <row r="156" spans="1:19" s="14" customFormat="1" ht="11.25">
      <c r="A156" s="15"/>
      <c r="B156" s="17"/>
      <c r="C156" s="17"/>
      <c r="D156" s="17"/>
      <c r="E156" s="17"/>
      <c r="F156" s="15"/>
      <c r="I156" s="15"/>
      <c r="J156" s="15"/>
      <c r="K156" s="15"/>
      <c r="L156" s="16"/>
      <c r="M156" s="16"/>
      <c r="N156" s="16"/>
      <c r="O156" s="16"/>
      <c r="P156" s="16"/>
      <c r="Q156" s="16"/>
      <c r="R156" s="16"/>
      <c r="S156" s="16"/>
    </row>
    <row r="157" spans="1:19" s="14" customFormat="1" ht="11.25">
      <c r="A157" s="15"/>
      <c r="B157" s="17"/>
      <c r="C157" s="17"/>
      <c r="D157" s="17"/>
      <c r="E157" s="17"/>
      <c r="F157" s="15"/>
      <c r="I157" s="15"/>
      <c r="J157" s="15"/>
      <c r="K157" s="15"/>
      <c r="L157" s="16"/>
      <c r="M157" s="16"/>
      <c r="N157" s="16"/>
      <c r="O157" s="16"/>
      <c r="P157" s="16"/>
      <c r="Q157" s="16"/>
      <c r="R157" s="16"/>
      <c r="S157" s="16"/>
    </row>
    <row r="158" spans="1:19" s="14" customFormat="1" ht="11.25">
      <c r="A158" s="15"/>
      <c r="B158" s="17"/>
      <c r="C158" s="17"/>
      <c r="D158" s="17"/>
      <c r="E158" s="17"/>
      <c r="F158" s="15"/>
      <c r="I158" s="15"/>
      <c r="J158" s="15"/>
      <c r="K158" s="15"/>
      <c r="L158" s="16"/>
      <c r="M158" s="16"/>
      <c r="N158" s="16"/>
      <c r="O158" s="16"/>
      <c r="P158" s="16"/>
      <c r="Q158" s="16"/>
      <c r="R158" s="16"/>
      <c r="S158" s="16"/>
    </row>
    <row r="159" spans="1:19" s="14" customFormat="1" ht="11.25">
      <c r="A159" s="15"/>
      <c r="B159" s="17"/>
      <c r="C159" s="17"/>
      <c r="D159" s="17"/>
      <c r="E159" s="17"/>
      <c r="F159" s="15"/>
      <c r="I159" s="15"/>
      <c r="J159" s="15"/>
      <c r="K159" s="15"/>
      <c r="L159" s="16"/>
      <c r="M159" s="16"/>
      <c r="N159" s="16"/>
      <c r="O159" s="16"/>
      <c r="P159" s="16"/>
      <c r="Q159" s="16"/>
      <c r="R159" s="16"/>
      <c r="S159" s="16"/>
    </row>
    <row r="160" spans="1:19" s="14" customFormat="1" ht="11.25">
      <c r="A160" s="15"/>
      <c r="B160" s="17"/>
      <c r="C160" s="17"/>
      <c r="D160" s="17"/>
      <c r="E160" s="17"/>
      <c r="F160" s="15"/>
      <c r="I160" s="15"/>
      <c r="J160" s="15"/>
      <c r="K160" s="15"/>
      <c r="L160" s="16"/>
      <c r="M160" s="16"/>
      <c r="N160" s="16"/>
      <c r="O160" s="16"/>
      <c r="P160" s="16"/>
      <c r="Q160" s="16"/>
      <c r="R160" s="16"/>
      <c r="S160" s="16"/>
    </row>
    <row r="161" spans="1:19" s="14" customFormat="1" ht="11.25">
      <c r="A161" s="15"/>
      <c r="F161" s="15"/>
      <c r="I161" s="15"/>
      <c r="J161" s="15"/>
      <c r="K161" s="15"/>
      <c r="L161" s="16"/>
      <c r="M161" s="16"/>
      <c r="N161" s="16"/>
      <c r="O161" s="16"/>
      <c r="P161" s="16"/>
      <c r="Q161" s="16"/>
      <c r="R161" s="16"/>
      <c r="S161" s="16"/>
    </row>
    <row r="162" spans="1:19" s="14" customFormat="1" ht="11.25">
      <c r="A162" s="15"/>
      <c r="F162" s="15"/>
      <c r="I162" s="15"/>
      <c r="J162" s="15"/>
      <c r="K162" s="15"/>
      <c r="L162" s="16"/>
      <c r="M162" s="16"/>
      <c r="N162" s="16"/>
      <c r="O162" s="16"/>
      <c r="P162" s="16"/>
      <c r="Q162" s="16"/>
      <c r="R162" s="16"/>
      <c r="S162" s="16"/>
    </row>
    <row r="163" spans="1:19" s="14" customFormat="1" ht="11.25">
      <c r="A163" s="15"/>
      <c r="F163" s="15"/>
      <c r="I163" s="15"/>
      <c r="J163" s="15"/>
      <c r="K163" s="15"/>
      <c r="L163" s="16"/>
      <c r="M163" s="16"/>
      <c r="N163" s="16"/>
      <c r="O163" s="16"/>
      <c r="P163" s="16"/>
      <c r="Q163" s="16"/>
      <c r="R163" s="16"/>
      <c r="S163" s="16"/>
    </row>
    <row r="164" spans="1:19" s="14" customFormat="1" ht="11.25">
      <c r="A164" s="15"/>
      <c r="F164" s="15"/>
      <c r="I164" s="15"/>
      <c r="J164" s="15"/>
      <c r="K164" s="15"/>
      <c r="L164" s="16"/>
      <c r="M164" s="16"/>
      <c r="N164" s="16"/>
      <c r="O164" s="16"/>
      <c r="P164" s="16"/>
      <c r="Q164" s="16"/>
      <c r="R164" s="16"/>
      <c r="S164" s="16"/>
    </row>
    <row r="165" spans="1:19" s="14" customFormat="1" ht="11.25">
      <c r="A165" s="15"/>
      <c r="F165" s="15"/>
      <c r="I165" s="15"/>
      <c r="J165" s="15"/>
      <c r="K165" s="15"/>
      <c r="L165" s="16"/>
      <c r="M165" s="16"/>
      <c r="N165" s="16"/>
      <c r="O165" s="16"/>
      <c r="P165" s="16"/>
      <c r="Q165" s="16"/>
      <c r="R165" s="16"/>
      <c r="S165" s="16"/>
    </row>
    <row r="166" spans="1:19" s="14" customFormat="1" ht="11.25">
      <c r="A166" s="15"/>
      <c r="F166" s="15"/>
      <c r="I166" s="15"/>
      <c r="J166" s="15"/>
      <c r="K166" s="15"/>
      <c r="L166" s="16"/>
      <c r="M166" s="16"/>
      <c r="N166" s="16"/>
      <c r="O166" s="16"/>
      <c r="P166" s="16"/>
      <c r="Q166" s="16"/>
      <c r="R166" s="16"/>
      <c r="S166" s="16"/>
    </row>
    <row r="167" spans="1:19" s="14" customFormat="1" ht="11.25">
      <c r="A167" s="15"/>
      <c r="F167" s="15"/>
      <c r="I167" s="15"/>
      <c r="J167" s="15"/>
      <c r="K167" s="15"/>
      <c r="L167" s="16"/>
      <c r="M167" s="16"/>
      <c r="N167" s="16"/>
      <c r="O167" s="16"/>
      <c r="P167" s="16"/>
      <c r="Q167" s="16"/>
      <c r="R167" s="16"/>
      <c r="S167" s="16"/>
    </row>
    <row r="168" spans="1:19" s="14" customFormat="1" ht="11.25">
      <c r="A168" s="15"/>
      <c r="F168" s="15"/>
      <c r="I168" s="15"/>
      <c r="J168" s="15"/>
      <c r="K168" s="15"/>
      <c r="L168" s="16"/>
      <c r="M168" s="16"/>
      <c r="N168" s="16"/>
      <c r="O168" s="16"/>
      <c r="P168" s="16"/>
      <c r="Q168" s="16"/>
      <c r="R168" s="16"/>
      <c r="S168" s="16"/>
    </row>
    <row r="169" spans="1:19" s="14" customFormat="1" ht="11.25">
      <c r="A169" s="15"/>
      <c r="F169" s="15"/>
      <c r="I169" s="15"/>
      <c r="J169" s="15"/>
      <c r="K169" s="15"/>
      <c r="L169" s="16"/>
      <c r="M169" s="16"/>
      <c r="N169" s="16"/>
      <c r="O169" s="16"/>
      <c r="P169" s="16"/>
      <c r="Q169" s="16"/>
      <c r="R169" s="16"/>
      <c r="S169" s="16"/>
    </row>
    <row r="170" spans="1:19" s="14" customFormat="1" ht="11.25">
      <c r="A170" s="15"/>
      <c r="F170" s="15"/>
      <c r="I170" s="15"/>
      <c r="J170" s="15"/>
      <c r="K170" s="15"/>
      <c r="L170" s="16"/>
      <c r="M170" s="16"/>
      <c r="N170" s="16"/>
      <c r="O170" s="16"/>
      <c r="P170" s="16"/>
      <c r="Q170" s="16"/>
      <c r="R170" s="16"/>
      <c r="S170" s="16"/>
    </row>
    <row r="171" spans="1:19" s="14" customFormat="1" ht="11.25">
      <c r="A171" s="15"/>
      <c r="F171" s="15"/>
      <c r="I171" s="15"/>
      <c r="J171" s="15"/>
      <c r="K171" s="15"/>
      <c r="L171" s="16"/>
      <c r="M171" s="16"/>
      <c r="N171" s="16"/>
      <c r="O171" s="16"/>
      <c r="P171" s="16"/>
      <c r="Q171" s="16"/>
      <c r="R171" s="16"/>
      <c r="S171" s="16"/>
    </row>
    <row r="172" spans="1:19" s="14" customFormat="1" ht="11.25">
      <c r="A172" s="15"/>
      <c r="F172" s="15"/>
      <c r="I172" s="15"/>
      <c r="J172" s="15"/>
      <c r="K172" s="15"/>
      <c r="L172" s="16"/>
      <c r="M172" s="16"/>
      <c r="N172" s="16"/>
      <c r="O172" s="16"/>
      <c r="P172" s="16"/>
      <c r="Q172" s="16"/>
      <c r="R172" s="16"/>
      <c r="S172" s="16"/>
    </row>
    <row r="173" spans="1:19" s="14" customFormat="1" ht="11.25">
      <c r="A173" s="15"/>
      <c r="F173" s="15"/>
      <c r="I173" s="15"/>
      <c r="J173" s="15"/>
      <c r="K173" s="15"/>
      <c r="L173" s="16"/>
      <c r="M173" s="16"/>
      <c r="N173" s="16"/>
      <c r="O173" s="16"/>
      <c r="P173" s="16"/>
      <c r="Q173" s="16"/>
      <c r="R173" s="16"/>
      <c r="S173" s="16"/>
    </row>
    <row r="174" spans="1:19" s="14" customFormat="1" ht="11.25">
      <c r="A174" s="15"/>
      <c r="F174" s="15"/>
      <c r="I174" s="15"/>
      <c r="J174" s="15"/>
      <c r="K174" s="15"/>
      <c r="L174" s="16"/>
      <c r="M174" s="16"/>
      <c r="N174" s="16"/>
      <c r="O174" s="16"/>
      <c r="P174" s="16"/>
      <c r="Q174" s="16"/>
      <c r="R174" s="16"/>
      <c r="S174" s="16"/>
    </row>
    <row r="175" spans="1:19" s="14" customFormat="1" ht="11.25">
      <c r="A175" s="15"/>
      <c r="F175" s="15"/>
      <c r="I175" s="15"/>
      <c r="J175" s="15"/>
      <c r="K175" s="15"/>
      <c r="L175" s="16"/>
      <c r="M175" s="16"/>
      <c r="N175" s="16"/>
      <c r="O175" s="16"/>
      <c r="P175" s="16"/>
      <c r="Q175" s="16"/>
      <c r="R175" s="16"/>
      <c r="S175" s="16"/>
    </row>
    <row r="176" spans="1:19" s="14" customFormat="1" ht="11.25">
      <c r="A176" s="15"/>
      <c r="F176" s="15"/>
      <c r="I176" s="15"/>
      <c r="J176" s="15"/>
      <c r="K176" s="15"/>
      <c r="L176" s="16"/>
      <c r="M176" s="16"/>
      <c r="N176" s="16"/>
      <c r="O176" s="16"/>
      <c r="P176" s="16"/>
      <c r="Q176" s="16"/>
      <c r="R176" s="16"/>
      <c r="S176" s="16"/>
    </row>
    <row r="177" spans="1:19" s="14" customFormat="1" ht="11.25">
      <c r="A177" s="15"/>
      <c r="F177" s="15"/>
      <c r="I177" s="15"/>
      <c r="J177" s="15"/>
      <c r="K177" s="15"/>
      <c r="L177" s="16"/>
      <c r="M177" s="16"/>
      <c r="N177" s="16"/>
      <c r="O177" s="16"/>
      <c r="P177" s="16"/>
      <c r="Q177" s="16"/>
      <c r="R177" s="16"/>
      <c r="S177" s="16"/>
    </row>
    <row r="178" spans="1:19" s="14" customFormat="1" ht="11.25">
      <c r="A178" s="15"/>
      <c r="F178" s="15"/>
      <c r="I178" s="15"/>
      <c r="J178" s="15"/>
      <c r="K178" s="15"/>
      <c r="L178" s="16"/>
      <c r="M178" s="16"/>
      <c r="N178" s="16"/>
      <c r="O178" s="16"/>
      <c r="P178" s="16"/>
      <c r="Q178" s="16"/>
      <c r="R178" s="16"/>
      <c r="S178" s="16"/>
    </row>
    <row r="179" spans="1:19" s="14" customFormat="1" ht="11.25">
      <c r="A179" s="15"/>
      <c r="F179" s="15"/>
      <c r="I179" s="15"/>
      <c r="J179" s="15"/>
      <c r="K179" s="15"/>
      <c r="L179" s="16"/>
      <c r="M179" s="16"/>
      <c r="N179" s="16"/>
      <c r="O179" s="16"/>
      <c r="P179" s="16"/>
      <c r="Q179" s="16"/>
      <c r="R179" s="16"/>
      <c r="S179" s="16"/>
    </row>
    <row r="180" spans="1:19" s="14" customFormat="1" ht="11.25">
      <c r="A180" s="15"/>
      <c r="F180" s="15"/>
      <c r="I180" s="15"/>
      <c r="J180" s="15"/>
      <c r="K180" s="15"/>
      <c r="L180" s="16"/>
      <c r="M180" s="16"/>
      <c r="N180" s="16"/>
      <c r="O180" s="16"/>
      <c r="P180" s="16"/>
      <c r="Q180" s="16"/>
      <c r="R180" s="16"/>
      <c r="S180" s="16"/>
    </row>
    <row r="181" spans="1:19" s="14" customFormat="1" ht="11.25">
      <c r="A181" s="15"/>
      <c r="F181" s="15"/>
      <c r="I181" s="15"/>
      <c r="J181" s="15"/>
      <c r="K181" s="15"/>
      <c r="L181" s="16"/>
      <c r="M181" s="16"/>
      <c r="N181" s="16"/>
      <c r="O181" s="16"/>
      <c r="P181" s="16"/>
      <c r="Q181" s="16"/>
      <c r="R181" s="16"/>
      <c r="S181" s="16"/>
    </row>
    <row r="182" spans="1:19" s="14" customFormat="1" ht="11.25">
      <c r="A182" s="15"/>
      <c r="F182" s="15"/>
      <c r="I182" s="15"/>
      <c r="J182" s="15"/>
      <c r="K182" s="15"/>
      <c r="L182" s="16"/>
      <c r="M182" s="16"/>
      <c r="N182" s="16"/>
      <c r="O182" s="16"/>
      <c r="P182" s="16"/>
      <c r="Q182" s="16"/>
      <c r="R182" s="16"/>
      <c r="S182" s="16"/>
    </row>
    <row r="183" spans="1:19" s="14" customFormat="1" ht="11.25">
      <c r="A183" s="15"/>
      <c r="F183" s="15"/>
      <c r="I183" s="15"/>
      <c r="J183" s="15"/>
      <c r="K183" s="15"/>
      <c r="L183" s="16"/>
      <c r="M183" s="16"/>
      <c r="N183" s="16"/>
      <c r="O183" s="16"/>
      <c r="P183" s="16"/>
      <c r="Q183" s="16"/>
      <c r="R183" s="16"/>
      <c r="S183" s="16"/>
    </row>
    <row r="184" spans="1:19" s="14" customFormat="1" ht="11.25">
      <c r="A184" s="15"/>
      <c r="F184" s="15"/>
      <c r="I184" s="15"/>
      <c r="J184" s="15"/>
      <c r="K184" s="15"/>
      <c r="L184" s="16"/>
      <c r="M184" s="16"/>
      <c r="N184" s="16"/>
      <c r="O184" s="16"/>
      <c r="P184" s="16"/>
      <c r="Q184" s="16"/>
      <c r="R184" s="16"/>
      <c r="S184" s="16"/>
    </row>
    <row r="185" spans="1:19" s="14" customFormat="1" ht="11.25">
      <c r="A185" s="15"/>
      <c r="F185" s="15"/>
      <c r="I185" s="15"/>
      <c r="J185" s="15"/>
      <c r="K185" s="15"/>
      <c r="L185" s="16"/>
      <c r="M185" s="16"/>
      <c r="N185" s="16"/>
      <c r="O185" s="16"/>
      <c r="P185" s="16"/>
      <c r="Q185" s="16"/>
      <c r="R185" s="16"/>
      <c r="S185" s="16"/>
    </row>
    <row r="186" spans="1:19" s="14" customFormat="1" ht="11.25">
      <c r="A186" s="15"/>
      <c r="F186" s="15"/>
      <c r="I186" s="15"/>
      <c r="J186" s="15"/>
      <c r="K186" s="15"/>
      <c r="L186" s="16"/>
      <c r="M186" s="16"/>
      <c r="N186" s="16"/>
      <c r="O186" s="16"/>
      <c r="P186" s="16"/>
      <c r="Q186" s="16"/>
      <c r="R186" s="16"/>
      <c r="S186" s="16"/>
    </row>
    <row r="187" spans="1:19" s="14" customFormat="1" ht="11.25">
      <c r="A187" s="15"/>
      <c r="F187" s="15"/>
      <c r="I187" s="15"/>
      <c r="J187" s="15"/>
      <c r="K187" s="15"/>
      <c r="L187" s="16"/>
      <c r="M187" s="16"/>
      <c r="N187" s="16"/>
      <c r="O187" s="16"/>
      <c r="P187" s="16"/>
      <c r="Q187" s="16"/>
      <c r="R187" s="16"/>
      <c r="S187" s="16"/>
    </row>
    <row r="188" spans="1:19" s="14" customFormat="1" ht="11.25">
      <c r="A188" s="15"/>
      <c r="F188" s="15"/>
      <c r="I188" s="15"/>
      <c r="J188" s="15"/>
      <c r="K188" s="15"/>
      <c r="L188" s="16"/>
      <c r="M188" s="16"/>
      <c r="N188" s="16"/>
      <c r="O188" s="16"/>
      <c r="P188" s="16"/>
      <c r="Q188" s="16"/>
      <c r="R188" s="16"/>
      <c r="S188" s="16"/>
    </row>
    <row r="189" spans="1:19" s="14" customFormat="1" ht="11.25">
      <c r="A189" s="15"/>
      <c r="F189" s="15"/>
      <c r="I189" s="15"/>
      <c r="J189" s="15"/>
      <c r="K189" s="15"/>
      <c r="L189" s="16"/>
      <c r="M189" s="16"/>
      <c r="N189" s="16"/>
      <c r="O189" s="16"/>
      <c r="P189" s="16"/>
      <c r="Q189" s="16"/>
      <c r="R189" s="16"/>
      <c r="S189" s="16"/>
    </row>
    <row r="190" spans="1:19" s="14" customFormat="1" ht="11.25">
      <c r="A190" s="15"/>
      <c r="F190" s="15"/>
      <c r="I190" s="15"/>
      <c r="J190" s="15"/>
      <c r="K190" s="15"/>
      <c r="L190" s="16"/>
      <c r="M190" s="16"/>
      <c r="N190" s="16"/>
      <c r="O190" s="16"/>
      <c r="P190" s="16"/>
      <c r="Q190" s="16"/>
      <c r="R190" s="16"/>
      <c r="S190" s="16"/>
    </row>
    <row r="191" spans="1:19" s="14" customFormat="1" ht="11.25">
      <c r="A191" s="15"/>
      <c r="F191" s="15"/>
      <c r="I191" s="15"/>
      <c r="J191" s="15"/>
      <c r="K191" s="15"/>
      <c r="L191" s="16"/>
      <c r="M191" s="16"/>
      <c r="N191" s="16"/>
      <c r="O191" s="16"/>
      <c r="P191" s="16"/>
      <c r="Q191" s="16"/>
      <c r="R191" s="16"/>
      <c r="S191" s="16"/>
    </row>
    <row r="192" spans="1:19" s="14" customFormat="1" ht="11.25">
      <c r="A192" s="15"/>
      <c r="F192" s="15"/>
      <c r="I192" s="15"/>
      <c r="J192" s="15"/>
      <c r="K192" s="15"/>
      <c r="L192" s="16"/>
      <c r="M192" s="16"/>
      <c r="N192" s="16"/>
      <c r="O192" s="16"/>
      <c r="P192" s="16"/>
      <c r="Q192" s="16"/>
      <c r="R192" s="16"/>
      <c r="S192" s="16"/>
    </row>
    <row r="193" spans="1:19" s="14" customFormat="1" ht="11.25">
      <c r="A193" s="15"/>
      <c r="F193" s="15"/>
      <c r="I193" s="15"/>
      <c r="J193" s="15"/>
      <c r="K193" s="15"/>
      <c r="L193" s="16"/>
      <c r="M193" s="16"/>
      <c r="N193" s="16"/>
      <c r="O193" s="16"/>
      <c r="P193" s="16"/>
      <c r="Q193" s="16"/>
      <c r="R193" s="16"/>
      <c r="S193" s="16"/>
    </row>
    <row r="194" spans="1:19" s="14" customFormat="1" ht="11.25">
      <c r="A194" s="15"/>
      <c r="F194" s="15"/>
      <c r="I194" s="15"/>
      <c r="J194" s="15"/>
      <c r="K194" s="15"/>
      <c r="L194" s="16"/>
      <c r="M194" s="16"/>
      <c r="N194" s="16"/>
      <c r="O194" s="16"/>
      <c r="P194" s="16"/>
      <c r="Q194" s="16"/>
      <c r="R194" s="16"/>
      <c r="S194" s="16"/>
    </row>
    <row r="195" spans="1:19" s="14" customFormat="1" ht="11.25">
      <c r="A195" s="15"/>
      <c r="F195" s="15"/>
      <c r="I195" s="15"/>
      <c r="J195" s="15"/>
      <c r="K195" s="15"/>
      <c r="L195" s="16"/>
      <c r="M195" s="16"/>
      <c r="N195" s="16"/>
      <c r="O195" s="16"/>
      <c r="P195" s="16"/>
      <c r="Q195" s="16"/>
      <c r="R195" s="16"/>
      <c r="S195" s="16"/>
    </row>
    <row r="196" spans="1:19" s="14" customFormat="1" ht="11.25">
      <c r="A196" s="15"/>
      <c r="F196" s="15"/>
      <c r="I196" s="15"/>
      <c r="J196" s="15"/>
      <c r="K196" s="15"/>
      <c r="L196" s="16"/>
      <c r="M196" s="16"/>
      <c r="N196" s="16"/>
      <c r="O196" s="16"/>
      <c r="P196" s="16"/>
      <c r="Q196" s="16"/>
      <c r="R196" s="16"/>
      <c r="S196" s="16"/>
    </row>
    <row r="197" spans="1:19" s="14" customFormat="1" ht="11.25">
      <c r="A197" s="15"/>
      <c r="F197" s="15"/>
      <c r="I197" s="15"/>
      <c r="J197" s="15"/>
      <c r="K197" s="15"/>
      <c r="L197" s="16"/>
      <c r="M197" s="16"/>
      <c r="N197" s="16"/>
      <c r="O197" s="16"/>
      <c r="P197" s="16"/>
      <c r="Q197" s="16"/>
      <c r="R197" s="16"/>
      <c r="S197" s="16"/>
    </row>
    <row r="198" spans="1:19" s="14" customFormat="1" ht="11.25">
      <c r="A198" s="15"/>
      <c r="F198" s="15"/>
      <c r="I198" s="15"/>
      <c r="J198" s="15"/>
      <c r="K198" s="15"/>
      <c r="L198" s="16"/>
      <c r="M198" s="16"/>
      <c r="N198" s="16"/>
      <c r="O198" s="16"/>
      <c r="P198" s="16"/>
      <c r="Q198" s="16"/>
      <c r="R198" s="16"/>
      <c r="S198" s="16"/>
    </row>
  </sheetData>
  <sheetProtection/>
  <autoFilter ref="A3:U40"/>
  <mergeCells count="11">
    <mergeCell ref="A2:A3"/>
    <mergeCell ref="B2:B3"/>
    <mergeCell ref="C2:C3"/>
    <mergeCell ref="D2:D3"/>
    <mergeCell ref="F2:F3"/>
    <mergeCell ref="E2:E3"/>
    <mergeCell ref="H2:H3"/>
    <mergeCell ref="I2:K2"/>
    <mergeCell ref="L2:L3"/>
    <mergeCell ref="M2:S2"/>
    <mergeCell ref="G2:G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44" r:id="rId1"/>
  <rowBreaks count="1" manualBreakCount="1">
    <brk id="3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2013-06-11T13:43:35Z</dcterms:created>
  <dcterms:modified xsi:type="dcterms:W3CDTF">2013-09-04T09:05:51Z</dcterms:modified>
  <cp:category/>
  <cp:version/>
  <cp:contentType/>
  <cp:contentStatus/>
</cp:coreProperties>
</file>